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oncora.sharepoint.com/sites/ressources-communication/Documents partages/"/>
    </mc:Choice>
  </mc:AlternateContent>
  <xr:revisionPtr revIDLastSave="0" documentId="8_{FD308CBB-AB29-45E3-98D7-D06B17CD032A}" xr6:coauthVersionLast="47" xr6:coauthVersionMax="47" xr10:uidLastSave="{00000000-0000-0000-0000-000000000000}"/>
  <bookViews>
    <workbookView xWindow="-108" yWindow="-108" windowWidth="23256" windowHeight="12576" xr2:uid="{00000000-000D-0000-FFFF-FFFF00000000}"/>
  </bookViews>
  <sheets>
    <sheet name="demande papier" sheetId="1" r:id="rId1"/>
    <sheet name="Nomenclatures" sheetId="3" r:id="rId2"/>
    <sheet name="Comptes" sheetId="2" state="hidden" r:id="rId3"/>
  </sheets>
  <definedNames>
    <definedName name="professionPM">Nomenclatures!$C$2:$C$38</definedName>
    <definedName name="professionPP">Nomenclatures!$A$2:$A$165</definedName>
    <definedName name="_xlnm.Print_Area" localSheetId="0">'demande papier'!$A$1:$G$42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2" l="1"/>
  <c r="B5" i="2"/>
  <c r="B6" i="2"/>
  <c r="B7" i="2"/>
  <c r="B8" i="2"/>
  <c r="B9" i="2"/>
  <c r="B10" i="2"/>
  <c r="B11" i="2"/>
  <c r="B12" i="2"/>
  <c r="B13" i="2"/>
  <c r="B14" i="2"/>
  <c r="B15" i="2"/>
  <c r="B16" i="2"/>
  <c r="B17" i="2"/>
  <c r="B18" i="2"/>
  <c r="B19" i="2"/>
  <c r="B20" i="2"/>
  <c r="B21" i="2"/>
  <c r="B3" i="2"/>
  <c r="F4" i="2"/>
  <c r="F5" i="2"/>
  <c r="F6" i="2"/>
  <c r="F7" i="2"/>
  <c r="F8" i="2"/>
  <c r="F9" i="2"/>
  <c r="F10" i="2"/>
  <c r="F11" i="2"/>
  <c r="F12" i="2"/>
  <c r="F13" i="2"/>
  <c r="F14" i="2"/>
  <c r="F15" i="2"/>
  <c r="F16" i="2"/>
  <c r="F17" i="2"/>
  <c r="F18" i="2"/>
  <c r="F19" i="2"/>
  <c r="F20" i="2"/>
  <c r="F21" i="2"/>
  <c r="F3" i="2"/>
  <c r="E3" i="2"/>
  <c r="E5" i="2"/>
  <c r="E6" i="2"/>
  <c r="E7" i="2"/>
  <c r="E8" i="2"/>
  <c r="E9" i="2"/>
  <c r="E10" i="2"/>
  <c r="E11" i="2"/>
  <c r="E12" i="2"/>
  <c r="E13" i="2"/>
  <c r="E14" i="2"/>
  <c r="E15" i="2"/>
  <c r="E16" i="2"/>
  <c r="E17" i="2"/>
  <c r="E18" i="2"/>
  <c r="E19" i="2"/>
  <c r="E20" i="2"/>
  <c r="E21" i="2"/>
  <c r="E4" i="2"/>
  <c r="D4" i="2"/>
  <c r="M4" i="2" s="1"/>
  <c r="D5" i="2"/>
  <c r="D6" i="2"/>
  <c r="D7" i="2"/>
  <c r="M7" i="2" s="1"/>
  <c r="D8" i="2"/>
  <c r="L8" i="2" s="1"/>
  <c r="D9" i="2"/>
  <c r="D10" i="2"/>
  <c r="D11" i="2"/>
  <c r="L11" i="2" s="1"/>
  <c r="D12" i="2"/>
  <c r="Q12" i="2" s="1"/>
  <c r="D13" i="2"/>
  <c r="D14" i="2"/>
  <c r="M14" i="2" s="1"/>
  <c r="D15" i="2"/>
  <c r="M15" i="2" s="1"/>
  <c r="D16" i="2"/>
  <c r="L16" i="2" s="1"/>
  <c r="D17" i="2"/>
  <c r="D18" i="2"/>
  <c r="L18" i="2" s="1"/>
  <c r="D19" i="2"/>
  <c r="P19" i="2" s="1"/>
  <c r="D20" i="2"/>
  <c r="M20" i="2" s="1"/>
  <c r="D21" i="2"/>
  <c r="C4" i="2"/>
  <c r="C5" i="2"/>
  <c r="C6" i="2"/>
  <c r="C7" i="2"/>
  <c r="C8" i="2"/>
  <c r="C9" i="2"/>
  <c r="C10" i="2"/>
  <c r="C11" i="2"/>
  <c r="C12" i="2"/>
  <c r="C13" i="2"/>
  <c r="C14" i="2"/>
  <c r="C15" i="2"/>
  <c r="C16" i="2"/>
  <c r="C17" i="2"/>
  <c r="C18" i="2"/>
  <c r="C19" i="2"/>
  <c r="C20" i="2"/>
  <c r="C21" i="2"/>
  <c r="D3" i="2"/>
  <c r="C3" i="2"/>
  <c r="M19" i="2"/>
  <c r="N19" i="2"/>
  <c r="O19" i="2"/>
  <c r="Q7" i="2"/>
  <c r="P7" i="2"/>
  <c r="L7" i="2"/>
  <c r="O18" i="2"/>
  <c r="P18" i="2"/>
  <c r="N14" i="2"/>
  <c r="O14" i="2"/>
  <c r="Q14" i="2"/>
  <c r="P14" i="2"/>
  <c r="L14" i="2"/>
  <c r="N10" i="2"/>
  <c r="O10" i="2"/>
  <c r="M10" i="2"/>
  <c r="P10" i="2"/>
  <c r="L10" i="2"/>
  <c r="Q10" i="2"/>
  <c r="Q15" i="2"/>
  <c r="O15" i="2"/>
  <c r="P15" i="2"/>
  <c r="O21" i="2"/>
  <c r="P21" i="2"/>
  <c r="L21" i="2"/>
  <c r="Q21" i="2"/>
  <c r="M21" i="2"/>
  <c r="N21" i="2"/>
  <c r="O17" i="2"/>
  <c r="P17" i="2"/>
  <c r="L17" i="2"/>
  <c r="N17" i="2"/>
  <c r="Q17" i="2"/>
  <c r="M17" i="2"/>
  <c r="O13" i="2"/>
  <c r="N13" i="2"/>
  <c r="P13" i="2"/>
  <c r="L13" i="2"/>
  <c r="Q13" i="2"/>
  <c r="M13" i="2"/>
  <c r="O9" i="2"/>
  <c r="P9" i="2"/>
  <c r="L9" i="2"/>
  <c r="Q9" i="2"/>
  <c r="M9" i="2"/>
  <c r="N9" i="2"/>
  <c r="M11" i="2"/>
  <c r="P11" i="2"/>
  <c r="O11" i="2"/>
  <c r="P20" i="2"/>
  <c r="O20" i="2"/>
  <c r="Q16" i="2"/>
  <c r="P12" i="2"/>
  <c r="M12" i="2"/>
  <c r="Q8" i="2"/>
  <c r="Q5" i="2"/>
  <c r="M5" i="2"/>
  <c r="P5" i="2"/>
  <c r="O5" i="2"/>
  <c r="N5" i="2"/>
  <c r="N6" i="2"/>
  <c r="Q6" i="2"/>
  <c r="M6" i="2"/>
  <c r="O6" i="2"/>
  <c r="P6" i="2"/>
  <c r="L2" i="2"/>
  <c r="L6" i="2"/>
  <c r="L5" i="2"/>
  <c r="G3" i="2"/>
  <c r="H3" i="2"/>
  <c r="G5" i="2"/>
  <c r="H5" i="2"/>
  <c r="G6" i="2"/>
  <c r="H6" i="2"/>
  <c r="G7" i="2"/>
  <c r="H7" i="2"/>
  <c r="G8" i="2"/>
  <c r="H8" i="2"/>
  <c r="G9" i="2"/>
  <c r="H9" i="2"/>
  <c r="G10" i="2"/>
  <c r="H10" i="2"/>
  <c r="G11" i="2"/>
  <c r="H11" i="2"/>
  <c r="G12" i="2"/>
  <c r="H12" i="2"/>
  <c r="G13" i="2"/>
  <c r="H13" i="2"/>
  <c r="G14" i="2"/>
  <c r="H14" i="2"/>
  <c r="G15" i="2"/>
  <c r="H15" i="2"/>
  <c r="G16" i="2"/>
  <c r="H16" i="2"/>
  <c r="G17" i="2"/>
  <c r="H17" i="2"/>
  <c r="G18" i="2"/>
  <c r="H18" i="2"/>
  <c r="G19" i="2"/>
  <c r="H19" i="2"/>
  <c r="G20" i="2"/>
  <c r="H20" i="2"/>
  <c r="G21" i="2"/>
  <c r="H21" i="2"/>
  <c r="H4" i="2"/>
  <c r="G4" i="2"/>
  <c r="K9" i="2"/>
  <c r="I9" i="2" s="1"/>
  <c r="K10" i="2"/>
  <c r="I10" i="2" s="1"/>
  <c r="K11" i="2"/>
  <c r="I11" i="2"/>
  <c r="K12" i="2"/>
  <c r="I12" i="2" s="1"/>
  <c r="K13" i="2"/>
  <c r="I13" i="2"/>
  <c r="K14" i="2"/>
  <c r="I14" i="2" s="1"/>
  <c r="K15" i="2"/>
  <c r="I15" i="2"/>
  <c r="K16" i="2"/>
  <c r="I16" i="2" s="1"/>
  <c r="K17" i="2"/>
  <c r="I17" i="2" s="1"/>
  <c r="K18" i="2"/>
  <c r="I18" i="2" s="1"/>
  <c r="K19" i="2"/>
  <c r="I19" i="2" s="1"/>
  <c r="K20" i="2"/>
  <c r="I20" i="2" s="1"/>
  <c r="K21" i="2"/>
  <c r="I21" i="2" s="1"/>
  <c r="K4" i="2"/>
  <c r="K5" i="2"/>
  <c r="K6" i="2"/>
  <c r="K7" i="2"/>
  <c r="I7" i="2"/>
  <c r="K8" i="2"/>
  <c r="I8" i="2" s="1"/>
  <c r="D2" i="2"/>
  <c r="P2" i="2" s="1"/>
  <c r="E2" i="2"/>
  <c r="H2" i="2"/>
  <c r="G2" i="2"/>
  <c r="J2" i="2"/>
  <c r="C2" i="2"/>
  <c r="K2" i="2"/>
  <c r="I2" i="2" s="1"/>
  <c r="K3" i="2"/>
  <c r="J4" i="2"/>
  <c r="N18" i="2" l="1"/>
  <c r="Q2" i="2"/>
  <c r="J6" i="2"/>
  <c r="J8" i="2"/>
  <c r="J13" i="2"/>
  <c r="J21" i="2"/>
  <c r="J7" i="2"/>
  <c r="M18" i="2"/>
  <c r="J19" i="2"/>
  <c r="J5" i="2"/>
  <c r="I5" i="2" s="1"/>
  <c r="Q18" i="2"/>
  <c r="O3" i="2"/>
  <c r="J12" i="2"/>
  <c r="J10" i="2"/>
  <c r="J20" i="2"/>
  <c r="J18" i="2"/>
  <c r="J16" i="2"/>
  <c r="J15" i="2"/>
  <c r="J3" i="2"/>
  <c r="I3" i="2" s="1"/>
  <c r="J9" i="2"/>
  <c r="J14" i="2"/>
  <c r="J11" i="2"/>
  <c r="J17" i="2"/>
  <c r="O4" i="2"/>
  <c r="L3" i="2"/>
  <c r="N3" i="2"/>
  <c r="I6" i="2"/>
  <c r="I4" i="2"/>
  <c r="N4" i="2"/>
  <c r="M3" i="2"/>
  <c r="P3" i="2"/>
  <c r="N8" i="2"/>
  <c r="P8" i="2"/>
  <c r="O12" i="2"/>
  <c r="N16" i="2"/>
  <c r="P16" i="2"/>
  <c r="Q20" i="2"/>
  <c r="N11" i="2"/>
  <c r="Q11" i="2"/>
  <c r="N15" i="2"/>
  <c r="N7" i="2"/>
  <c r="L19" i="2"/>
  <c r="Q19" i="2"/>
  <c r="P4" i="2"/>
  <c r="Q3" i="2"/>
  <c r="M8" i="2"/>
  <c r="N12" i="2"/>
  <c r="L12" i="2"/>
  <c r="M16" i="2"/>
  <c r="N20" i="2"/>
  <c r="L20" i="2"/>
  <c r="L15" i="2"/>
  <c r="O7" i="2"/>
  <c r="L4" i="2"/>
  <c r="Q4" i="2"/>
  <c r="O8" i="2"/>
  <c r="O16" i="2"/>
</calcChain>
</file>

<file path=xl/sharedStrings.xml><?xml version="1.0" encoding="utf-8"?>
<sst xmlns="http://schemas.openxmlformats.org/spreadsheetml/2006/main" count="373" uniqueCount="258">
  <si>
    <t xml:space="preserve">         </t>
  </si>
  <si>
    <t>Demande de creation de comptes utilisateurs</t>
  </si>
  <si>
    <t>CONTEXTE ET OBJECTIF</t>
  </si>
  <si>
    <t>Ce document permet de faire une demande de création de comptes utilisateurs sur la plateforme Sara.
Les membres désignés ci-dessous auront accès à l’ensemble des services Sara, sous réserve des restrictions liées à leur profession.</t>
  </si>
  <si>
    <t>STRUCTURE PORTEUSE DE LA DEMANDE</t>
  </si>
  <si>
    <t>NOM</t>
  </si>
  <si>
    <t>ADRESSE POSTALE</t>
  </si>
  <si>
    <t>ADRESSE EMAIL</t>
  </si>
  <si>
    <t>IDENTIFIANT*</t>
  </si>
  <si>
    <t>FINESS</t>
  </si>
  <si>
    <t>* Par ordre de priorité, l’identifiant fourni sera le FINESS géographique, ou le FINESS juridique, ou le SIRET ou en dernier lieu le SIREN.</t>
  </si>
  <si>
    <t>COMPTES UTILISATEURS A CRÉER</t>
  </si>
  <si>
    <t>PRENOM</t>
  </si>
  <si>
    <t>EMAIL</t>
  </si>
  <si>
    <t>NUMERO de MOBILE</t>
  </si>
  <si>
    <t>PROFESSION/SPECIALITE</t>
  </si>
  <si>
    <t>* Si le professionnel dispose d’un numéro RPPS ou Adeli, indiquer ce numéro. S’il dispose d’une carte CPE, son identifiant se situe sur cette carte au-dessus de son nom. A défaut, indiquer le numéro de matricule du professionnel au sein de la structure (numéro se trouvant notamment sur sa fiche de paye) qui devra également être utilisé pour commander sa carte CPE.</t>
  </si>
  <si>
    <t>CIRCUIT DE VALIDATION</t>
  </si>
  <si>
    <t>REPRESENTANT JURIDIQUE DE LA STRUCTURE</t>
  </si>
  <si>
    <t>REFERENT SARA</t>
  </si>
  <si>
    <t>Directeur / Directrice Adjointe</t>
  </si>
  <si>
    <t>OPERATEUR SARA</t>
  </si>
  <si>
    <t>Nom et prénom</t>
  </si>
  <si>
    <t>Date</t>
  </si>
  <si>
    <t>Signature</t>
  </si>
  <si>
    <r>
      <t xml:space="preserve">Pour assurer un traitement dans les meilleurs délais, veuillez retourner ce document à votre référent Sara
 </t>
    </r>
    <r>
      <rPr>
        <b/>
        <u/>
        <sz val="10"/>
        <color theme="1"/>
        <rFont val="Roboto"/>
      </rPr>
      <t>dans son format numérique original ET en version signée</t>
    </r>
    <r>
      <rPr>
        <b/>
        <sz val="10"/>
        <color theme="1"/>
        <rFont val="Roboto"/>
      </rPr>
      <t xml:space="preserve"> (papier ou scannée).</t>
    </r>
  </si>
  <si>
    <t>Gcs Sara – Parc technologique de la Pardieu – 24 allée Evariste Galois – 63170 Aubière</t>
  </si>
  <si>
    <t>professionPP</t>
  </si>
  <si>
    <t>civilite</t>
  </si>
  <si>
    <t>professionPM</t>
  </si>
  <si>
    <t>typeidentifiantPM</t>
  </si>
  <si>
    <t>prefixeidentifiantPM</t>
  </si>
  <si>
    <t>prefixeidentifiantPP</t>
  </si>
  <si>
    <t>gestionnairePM</t>
  </si>
  <si>
    <t>Assistant de Recherche Clinique - Assistant de Recherche Clinique</t>
  </si>
  <si>
    <t>Institutions et collectivités - CLIC</t>
  </si>
  <si>
    <t>oui</t>
  </si>
  <si>
    <t>Assistant de service social - Assistant de service social</t>
  </si>
  <si>
    <t>Institutions et collectivités - Institutions et collectivités</t>
  </si>
  <si>
    <t>SIRET</t>
  </si>
  <si>
    <t>non</t>
  </si>
  <si>
    <t>Assistant de service social - Coordinateur</t>
  </si>
  <si>
    <t>Institutions et collectivités - PMI</t>
  </si>
  <si>
    <t>SIREN</t>
  </si>
  <si>
    <t>Assistant de service social - Gestionnaire de cas</t>
  </si>
  <si>
    <t>Institutions et collectivités - Service autonomie </t>
  </si>
  <si>
    <t>Audio-Prothésiste - Audioprothésiste</t>
  </si>
  <si>
    <t>Institutions et collectivités - Service de l'ARS</t>
  </si>
  <si>
    <t>Autre professionnel - Autre professionnel</t>
  </si>
  <si>
    <t>Institutions et collectivités - Tribunal</t>
  </si>
  <si>
    <t xml:space="preserve">Auxiliaire médical - Aide-soignant </t>
  </si>
  <si>
    <t>Service à la personne - Mandataire judiciaire</t>
  </si>
  <si>
    <t>Auxiliaire médical - Assistant de soin en gérontologie</t>
  </si>
  <si>
    <t>Service à la personne - Prestataire de santé à domicile</t>
  </si>
  <si>
    <t>Auxiliaire médical - Auxiliaire de puériculture</t>
  </si>
  <si>
    <t>Service à la personne - Service d'ambulances</t>
  </si>
  <si>
    <t>Auxiliaire médical - Auxiliaire de vie scolaire</t>
  </si>
  <si>
    <t>Service d'aide à domicile - SPASAD</t>
  </si>
  <si>
    <t>Auxiliaire médical - Auxiliaire de vie sociale</t>
  </si>
  <si>
    <t>Service d'aide à domicile - SAD</t>
  </si>
  <si>
    <t>Auxiliaire médical - Auxiliaire médical</t>
  </si>
  <si>
    <t>Service hospitalier - Accueil de jour</t>
  </si>
  <si>
    <t>Chiropracteur - Chiropracteur</t>
  </si>
  <si>
    <t>Service hospitalier - HAD</t>
  </si>
  <si>
    <t>Chirurgien-Dentiste - Chirurgie Orale</t>
  </si>
  <si>
    <t>Service hospitalier - Pharmacie hospitalière</t>
  </si>
  <si>
    <t>Chirurgien-Dentiste - Chirurgien-Dentiste</t>
  </si>
  <si>
    <t>Dr.</t>
  </si>
  <si>
    <t>Service hospitalier - Service hospitalier</t>
  </si>
  <si>
    <t>Chirurgien-Dentiste - Médecine Bucco-Dentaire</t>
  </si>
  <si>
    <t>Structure de coordination - Equipe MAIA</t>
  </si>
  <si>
    <t>Chirurgien-Dentiste - Orthopédie dento-faciale</t>
  </si>
  <si>
    <t>Structure de coordination - PTA</t>
  </si>
  <si>
    <t>Chirurgien-Dentiste en formation - Chirurgien-Dentiste en formation</t>
  </si>
  <si>
    <t>Structure de coordination - Réseau de santé</t>
  </si>
  <si>
    <t xml:space="preserve">Diététicien - Cadre de sante </t>
  </si>
  <si>
    <t>Structure de coordination - SSIAD</t>
  </si>
  <si>
    <t>Diététicien - Diététicien</t>
  </si>
  <si>
    <t>Structure de coordination - Structure de coordination</t>
  </si>
  <si>
    <t>Educateur - Coordinateur</t>
  </si>
  <si>
    <t>Structure de santé - Cabinet infirmier</t>
  </si>
  <si>
    <t>Educateur - Educateur</t>
  </si>
  <si>
    <t>Structure de santé - Cabinet médical</t>
  </si>
  <si>
    <t>Educateur - Educateur de jeunes enfants</t>
  </si>
  <si>
    <t>Structure de santé - Centre de depistage </t>
  </si>
  <si>
    <t>Educateur - Educateur spécialisé</t>
  </si>
  <si>
    <t>Structure de santé - Centre de dialyse</t>
  </si>
  <si>
    <t>Educateur - Gestionnaire de cas</t>
  </si>
  <si>
    <t>Structure de santé - Centre de santé</t>
  </si>
  <si>
    <t>Epithésiste - Epithésiste</t>
  </si>
  <si>
    <t>Structure de santé - Centre de santé dentaire</t>
  </si>
  <si>
    <t xml:space="preserve">Ergothérapeute - Cadre de sante </t>
  </si>
  <si>
    <t>Structure de santé - Centre de soins</t>
  </si>
  <si>
    <t>Ergothérapeute - Coordinateur</t>
  </si>
  <si>
    <t>Structure de santé - Centre de soins infirmiers</t>
  </si>
  <si>
    <t>Ergothérapeute - Ergothérapeute</t>
  </si>
  <si>
    <t>Structure de santé - Centre d'examens</t>
  </si>
  <si>
    <t>Ergothérapeute - Gestionnaire de cas</t>
  </si>
  <si>
    <t>Structure de santé - EHPAD </t>
  </si>
  <si>
    <t xml:space="preserve">Infirmier - Cadre de sante </t>
  </si>
  <si>
    <t>Structure de santé - Laboratoire d'analyse</t>
  </si>
  <si>
    <t>Infirmier - Gestionnaire de cas</t>
  </si>
  <si>
    <t>Structure de santé - Laboratoire de biologie</t>
  </si>
  <si>
    <t>Infirmier - Infirmier</t>
  </si>
  <si>
    <t>Structure de santé - Maison de santé</t>
  </si>
  <si>
    <t>Infirmier - Infirmier coordinateur</t>
  </si>
  <si>
    <t>Structure de santé - Pharmacie d'officine</t>
  </si>
  <si>
    <t>Infirmier psychiatrique - Infirmier psychiatrique</t>
  </si>
  <si>
    <t>Structure de santé - Pôle de santé</t>
  </si>
  <si>
    <t xml:space="preserve">Manipulateur ERM - Cadre de sante </t>
  </si>
  <si>
    <t>Structure de santé - SSR</t>
  </si>
  <si>
    <t>Manipulateur ERM - Manipulateur ERM</t>
  </si>
  <si>
    <t>Structure de santé - Structure de santé</t>
  </si>
  <si>
    <t xml:space="preserve">Masseur-Kinésithérapeute - Cadre de sante </t>
  </si>
  <si>
    <t>Masseur-Kinésithérapeute - Masseur-Kinésithérapeute</t>
  </si>
  <si>
    <t>Médecin - Allergologie</t>
  </si>
  <si>
    <t>Médecin - Anatomie et cytologie pathologiques</t>
  </si>
  <si>
    <t>Médecin - Anesthésie-réanimation</t>
  </si>
  <si>
    <t>Médecin - Angéiologie</t>
  </si>
  <si>
    <t>Médecin - Biologie médicale</t>
  </si>
  <si>
    <t>Médecin - Cardiologie et maladies vasculaires</t>
  </si>
  <si>
    <t>Médecin - Chirurgie générale</t>
  </si>
  <si>
    <t>Médecin - Chirurgie infantile</t>
  </si>
  <si>
    <t>Médecin - Chirurgie maxillo-faciale</t>
  </si>
  <si>
    <t>Médecin - Chirurgie maxillo-faciale et stomatologie</t>
  </si>
  <si>
    <t>Médecin - Chirurgie Orale</t>
  </si>
  <si>
    <t>Médecin - Chirurgie orthopédique et traumatologie</t>
  </si>
  <si>
    <t>Médecin - Chirurgie plastique reconstructrice et esthétique</t>
  </si>
  <si>
    <t>Médecin - Chirurgie thoracique et cardio-vasculaire</t>
  </si>
  <si>
    <t>Médecin - Chirurgie urologique</t>
  </si>
  <si>
    <t>Médecin - Chirurgie vasculaire</t>
  </si>
  <si>
    <t>Médecin - Chirurgie viscérale et digestive</t>
  </si>
  <si>
    <t>Médecin - Dermatologie et vénéréologie</t>
  </si>
  <si>
    <t>Médecin - Endocrinologie et métabolisme</t>
  </si>
  <si>
    <t>Médecin - Gastro-entérologie et hépatologie</t>
  </si>
  <si>
    <t>Médecin - Génétique médicale</t>
  </si>
  <si>
    <t>Médecin - Gériatrie</t>
  </si>
  <si>
    <t>Médecin - Gestionnaire de cas</t>
  </si>
  <si>
    <t>Médecin - Gynécologie médicale</t>
  </si>
  <si>
    <t>Médecin - Gynécologie médicale et obstétrique</t>
  </si>
  <si>
    <t>Médecin - Gynécologie-obstétrique</t>
  </si>
  <si>
    <t>Médecin - Gynéco-obstétrique et Gynéco médicale option Gynéco-médicale</t>
  </si>
  <si>
    <t>Médecin - Gynéco-obstétrique et Gynéco médicale option Gynéco-obst.</t>
  </si>
  <si>
    <t>Médecin - Hématologie</t>
  </si>
  <si>
    <t>Médecin - Hématologie option Maladie du sang</t>
  </si>
  <si>
    <t>Médecin - Hématologie option Onco-hématologie</t>
  </si>
  <si>
    <t>Médecin - Médecin coordinateur</t>
  </si>
  <si>
    <t>Médecin - Médecine du travail</t>
  </si>
  <si>
    <t>Médecin - Médecine d'urgence</t>
  </si>
  <si>
    <t>Médecin - Médecine et biologie du sport</t>
  </si>
  <si>
    <t>Médecin - Médecine Générale</t>
  </si>
  <si>
    <t>Médecin - Médecine interne</t>
  </si>
  <si>
    <t>Médecin - Médecine nucléaire</t>
  </si>
  <si>
    <t>Médecin - Médecine physique et réadaptation</t>
  </si>
  <si>
    <t>Médecin - Néphrologie</t>
  </si>
  <si>
    <t>Médecin - Neuro-chirurgie</t>
  </si>
  <si>
    <t>Médecin - Neurologie</t>
  </si>
  <si>
    <t>Médecin - Neuro-psychiatrie</t>
  </si>
  <si>
    <t>Médecin - O.R.L et chirurgie cervico-faciale</t>
  </si>
  <si>
    <t>Médecin - Obstétrique</t>
  </si>
  <si>
    <t>Médecin - Oncologie option médicale</t>
  </si>
  <si>
    <t>Médecin - Oncologie option onco-hématologie</t>
  </si>
  <si>
    <t>Médecin - Oncologie option radiothérapie</t>
  </si>
  <si>
    <t>Médecin - Ophtalmologie</t>
  </si>
  <si>
    <t>Médecin - Oto-rhino-laryngologie</t>
  </si>
  <si>
    <t>Médecin - Pédiatrie</t>
  </si>
  <si>
    <t>Médecin - Pneumologie</t>
  </si>
  <si>
    <t>Médecin - Pratiques médico-judiciaires</t>
  </si>
  <si>
    <t>Médecin - Psychiatrie</t>
  </si>
  <si>
    <t>Médecin - Psychiatrie option enfant et adolescent</t>
  </si>
  <si>
    <t>Médecin - Qualification PAC</t>
  </si>
  <si>
    <t>Médecin - Qualifié en Médecine Générale</t>
  </si>
  <si>
    <t>Médecin - Radiodiagnostic</t>
  </si>
  <si>
    <t>Médecin - Radiodiagnostic et radiothérapie</t>
  </si>
  <si>
    <t>Médecin - Radiothérapie</t>
  </si>
  <si>
    <t>Médecin - Réanimation médicale</t>
  </si>
  <si>
    <t>Médecin - Recherche médicale</t>
  </si>
  <si>
    <t>Médecin - Rhumatologie</t>
  </si>
  <si>
    <t>Médecin - Santé publique et médecine sociale</t>
  </si>
  <si>
    <t>Médecin - Soins palliatifs</t>
  </si>
  <si>
    <t>Médecin - Spécialiste en Médecine Générale</t>
  </si>
  <si>
    <t>Médecin - Stomatologie</t>
  </si>
  <si>
    <t>Médecin - Toxicomanie et alcoologie</t>
  </si>
  <si>
    <t>Médecin - Urologie</t>
  </si>
  <si>
    <t>Médecin en formation - Médecin en formation</t>
  </si>
  <si>
    <t>Moniteur APA - Moniteur APA</t>
  </si>
  <si>
    <t>Oculariste - Oculariste</t>
  </si>
  <si>
    <t>Opticien-Lunetier - Opticien-Lunetier</t>
  </si>
  <si>
    <t>Orthopédiste-Orthésiste - Orthopédiste-Orthésiste</t>
  </si>
  <si>
    <t xml:space="preserve">Orthophoniste - Cadre de sante </t>
  </si>
  <si>
    <t>Orthophoniste - Coordinateur</t>
  </si>
  <si>
    <t>Orthophoniste - Gestionnaire de cas</t>
  </si>
  <si>
    <t>Orthophoniste - Orthophoniste</t>
  </si>
  <si>
    <t>Orthoprothésiste - Orthoprothésiste</t>
  </si>
  <si>
    <t xml:space="preserve">Orthoptiste - Cadre de sante </t>
  </si>
  <si>
    <t>Orthoptiste - Coordinateur</t>
  </si>
  <si>
    <t>Orthoptiste - Orthoptiste</t>
  </si>
  <si>
    <t>Ostéopathe - Ostéopathe</t>
  </si>
  <si>
    <t xml:space="preserve">Pédicure-Podologue - Cadre de sante </t>
  </si>
  <si>
    <t>Pédicure-Podologue - Pédicure-Podologue</t>
  </si>
  <si>
    <t>Personnel administratif - Autre personnel administratif</t>
  </si>
  <si>
    <t xml:space="preserve">Personnel administratif - Directeur d'établissement </t>
  </si>
  <si>
    <t>Personnel enseignant - Personnel enseignant</t>
  </si>
  <si>
    <t>Personnel social - Autre personnel social</t>
  </si>
  <si>
    <t>Personnel social - Coordinateur</t>
  </si>
  <si>
    <t>Personnel social - Gestionnaire de cas</t>
  </si>
  <si>
    <t>Pharmacien  - Pharmacien adjoint</t>
  </si>
  <si>
    <t>Pharmacien  - Pharmacien adjoint - DOM</t>
  </si>
  <si>
    <t>Pharmacien  - Pharmacien biologiste</t>
  </si>
  <si>
    <t>Pharmacien  - Pharmacien biologiste - DOM</t>
  </si>
  <si>
    <t>Pharmacien  - Pharmacien d'un Département d'Outre-Mer</t>
  </si>
  <si>
    <t>Pharmacien  - Pharmacien d'un établissement de soins</t>
  </si>
  <si>
    <t>Pharmacien  - Pharmacien d'un établissement de soins - DOM</t>
  </si>
  <si>
    <t>Pharmacien  - Pharmacien d'une entreprise - Distribution en gros</t>
  </si>
  <si>
    <t>Pharmacien  - Pharmacien d'une entreprise - Distribution en gros - DOM</t>
  </si>
  <si>
    <t>Pharmacien  - Pharmacien d'une entreprise - Fabricant, importateur ou exploitant</t>
  </si>
  <si>
    <t>Pharmacien  - Pharmacien d'une entreprise - Fabricant, importateur ou exploitant - DOM</t>
  </si>
  <si>
    <t>Pharmacien  - Pharmacien militaire</t>
  </si>
  <si>
    <t>Pharmacien  - Pharmacien mutualiste ou minier</t>
  </si>
  <si>
    <t>Pharmacien  - Pharmacien titulaire d'officine</t>
  </si>
  <si>
    <t>Pharmacien  - Pharmacien titulaire d'officine - DOM</t>
  </si>
  <si>
    <t>Pharmacien en formation - Pharmacien en formation</t>
  </si>
  <si>
    <t>Podo-Orthésiste - Podo-Orthésiste</t>
  </si>
  <si>
    <t>Préparateur en pharmacie officine -Préparateur en pharmacie officine</t>
  </si>
  <si>
    <t>Préparateur en pharmacie hospitalière - Préparateur en pharmacie hospitalière</t>
  </si>
  <si>
    <t>Psychologue - Coordinateur</t>
  </si>
  <si>
    <t>Psychologue - Gestionnaire de cas</t>
  </si>
  <si>
    <t>Psychologue - Psychologue</t>
  </si>
  <si>
    <t xml:space="preserve">Psychomotricien - Cadre de sante </t>
  </si>
  <si>
    <t>Psychomotricien - Coordinateur</t>
  </si>
  <si>
    <t>Psychomotricien - Psychomotricien</t>
  </si>
  <si>
    <t>Psychothérapeute - Psychothérapeuthe</t>
  </si>
  <si>
    <t>Responsable de secteur AD - Responsable de secteur</t>
  </si>
  <si>
    <t>Sage-Femme - Sage-Femme</t>
  </si>
  <si>
    <t>Sage-Femme en formation - Sage-Femme en formation</t>
  </si>
  <si>
    <t>Secrétariat médical - Secrétaire ou assistant médical</t>
  </si>
  <si>
    <t xml:space="preserve">Technicien de labo Médical - Cadre de sante </t>
  </si>
  <si>
    <t>Technicien de labo Médical - Technicien de labo Médical</t>
  </si>
  <si>
    <t>PersonneMorale</t>
  </si>
  <si>
    <t>Civilite</t>
  </si>
  <si>
    <t>Nom</t>
  </si>
  <si>
    <t>Prenom</t>
  </si>
  <si>
    <t>Email</t>
  </si>
  <si>
    <t>TelMobile</t>
  </si>
  <si>
    <t>Profession</t>
  </si>
  <si>
    <t>Specialite</t>
  </si>
  <si>
    <t>identifiantnational</t>
  </si>
  <si>
    <t>prefix</t>
  </si>
  <si>
    <t>IdentifiantNationalrecopie</t>
  </si>
  <si>
    <t>AdressePostale</t>
  </si>
  <si>
    <t>CodePostal</t>
  </si>
  <si>
    <t>Ville</t>
  </si>
  <si>
    <t>Login</t>
  </si>
  <si>
    <t>EmailValide</t>
  </si>
  <si>
    <t>TelMobileValide</t>
  </si>
  <si>
    <t>OUI</t>
  </si>
  <si>
    <t>NON</t>
  </si>
  <si>
    <t>Adresse MSSanté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</si>
</sst>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sz val="14"/>
      <color rgb="FFFFFFFF"/>
      <name val="Roboto"/>
    </font>
    <font>
      <b/>
      <sz val="14"/>
      <name val="Roboto"/>
    </font>
    <font>
      <sz val="10"/>
      <name val="Roboto"/>
    </font>
    <font>
      <sz val="9"/>
      <color rgb="FF087495"/>
      <name val="Roboto"/>
    </font>
    <font>
      <sz val="9"/>
      <color rgb="FF80807E"/>
      <name val="Roboto"/>
    </font>
    <font>
      <sz val="8"/>
      <color rgb="FF087495"/>
      <name val="Roboto"/>
    </font>
    <font>
      <sz val="10"/>
      <color rgb="FF80807E"/>
      <name val="Roboto"/>
    </font>
    <font>
      <sz val="16"/>
      <color theme="0"/>
      <name val="Calibri"/>
      <family val="2"/>
      <scheme val="minor"/>
    </font>
    <font>
      <sz val="8"/>
      <name val="Roboto"/>
    </font>
    <font>
      <sz val="8"/>
      <color rgb="FF80807E"/>
      <name val="Wingdings"/>
      <charset val="2"/>
    </font>
    <font>
      <sz val="8"/>
      <color rgb="FF80807E"/>
      <name val="Roboto"/>
    </font>
    <font>
      <b/>
      <sz val="11"/>
      <name val="Calibri"/>
      <family val="2"/>
      <scheme val="minor"/>
    </font>
    <font>
      <sz val="12"/>
      <color rgb="FF363636"/>
      <name val="Roboto"/>
    </font>
    <font>
      <sz val="11"/>
      <color theme="1"/>
      <name val="Roboto"/>
    </font>
    <font>
      <sz val="9"/>
      <color rgb="FF325961"/>
      <name val="Roboto"/>
    </font>
    <font>
      <sz val="11"/>
      <color rgb="FF7D7D7D"/>
      <name val="Arial"/>
      <family val="2"/>
    </font>
    <font>
      <sz val="8"/>
      <color rgb="FF000000"/>
      <name val="Tahoma"/>
      <family val="2"/>
    </font>
    <font>
      <u/>
      <sz val="11"/>
      <color theme="10"/>
      <name val="Calibri"/>
      <family val="2"/>
      <scheme val="minor"/>
    </font>
    <font>
      <b/>
      <sz val="10"/>
      <color theme="1"/>
      <name val="Roboto"/>
    </font>
    <font>
      <b/>
      <u/>
      <sz val="10"/>
      <color theme="1"/>
      <name val="Roboto"/>
    </font>
  </fonts>
  <fills count="8">
    <fill>
      <patternFill patternType="none"/>
    </fill>
    <fill>
      <patternFill patternType="gray125"/>
    </fill>
    <fill>
      <patternFill patternType="solid">
        <fgColor rgb="FFD9D9D9"/>
        <bgColor indexed="64"/>
      </patternFill>
    </fill>
    <fill>
      <patternFill patternType="solid">
        <fgColor rgb="FFA5C249"/>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9" tint="0.79998168889431442"/>
        <bgColor indexed="64"/>
      </patternFill>
    </fill>
  </fills>
  <borders count="7">
    <border>
      <left/>
      <right/>
      <top/>
      <bottom/>
      <diagonal/>
    </border>
    <border>
      <left/>
      <right/>
      <top/>
      <bottom style="medium">
        <color rgb="FFBFBFBF"/>
      </bottom>
      <diagonal/>
    </border>
    <border>
      <left/>
      <right/>
      <top style="medium">
        <color rgb="FFBFBFBF"/>
      </top>
      <bottom/>
      <diagonal/>
    </border>
    <border>
      <left/>
      <right/>
      <top style="medium">
        <color rgb="FFBFBFBF"/>
      </top>
      <bottom style="medium">
        <color rgb="FFBFBFBF"/>
      </bottom>
      <diagonal/>
    </border>
    <border>
      <left/>
      <right/>
      <top/>
      <bottom style="dotted">
        <color rgb="FF000000"/>
      </bottom>
      <diagonal/>
    </border>
    <border>
      <left style="dotted">
        <color rgb="FFBFBFBF"/>
      </left>
      <right style="dotted">
        <color rgb="FFBFBFBF"/>
      </right>
      <top/>
      <bottom style="medium">
        <color rgb="FFBFBFBF"/>
      </bottom>
      <diagonal/>
    </border>
    <border>
      <left style="dotted">
        <color rgb="FFBFBFBF"/>
      </left>
      <right style="dotted">
        <color rgb="FFBFBFBF"/>
      </right>
      <top style="medium">
        <color rgb="FFBFBFBF"/>
      </top>
      <bottom style="medium">
        <color rgb="FFBFBFBF"/>
      </bottom>
      <diagonal/>
    </border>
  </borders>
  <cellStyleXfs count="3">
    <xf numFmtId="0" fontId="0" fillId="0" borderId="0"/>
    <xf numFmtId="0" fontId="19" fillId="0" borderId="0" applyNumberFormat="0" applyFill="0" applyBorder="0" applyAlignment="0" applyProtection="0"/>
    <xf numFmtId="0" fontId="19" fillId="0" borderId="0" applyNumberFormat="0" applyFill="0" applyBorder="0" applyAlignment="0" applyProtection="0"/>
  </cellStyleXfs>
  <cellXfs count="59">
    <xf numFmtId="0" fontId="0" fillId="0" borderId="0" xfId="0"/>
    <xf numFmtId="0" fontId="2" fillId="0" borderId="0" xfId="0" applyFont="1" applyAlignment="1">
      <alignment vertical="center"/>
    </xf>
    <xf numFmtId="0" fontId="5" fillId="0" borderId="0" xfId="0" applyFont="1" applyAlignment="1">
      <alignment vertical="center" wrapText="1"/>
    </xf>
    <xf numFmtId="0" fontId="5" fillId="0" borderId="1" xfId="0" applyFont="1" applyBorder="1" applyAlignment="1">
      <alignment vertical="center" wrapText="1"/>
    </xf>
    <xf numFmtId="0" fontId="9" fillId="3" borderId="0" xfId="0" applyFont="1" applyFill="1" applyAlignment="1">
      <alignment horizontal="left"/>
    </xf>
    <xf numFmtId="0" fontId="3" fillId="4" borderId="0" xfId="0" applyFont="1" applyFill="1" applyAlignment="1">
      <alignment vertical="center"/>
    </xf>
    <xf numFmtId="0" fontId="1" fillId="0" borderId="0" xfId="0" applyFont="1"/>
    <xf numFmtId="0" fontId="3" fillId="5" borderId="0" xfId="0" applyFont="1" applyFill="1" applyAlignment="1">
      <alignment vertical="center"/>
    </xf>
    <xf numFmtId="0" fontId="0" fillId="5" borderId="0" xfId="0" applyFill="1"/>
    <xf numFmtId="0" fontId="5" fillId="0" borderId="0" xfId="0" applyFont="1" applyAlignment="1">
      <alignment vertical="center"/>
    </xf>
    <xf numFmtId="0" fontId="3" fillId="5" borderId="0" xfId="0" applyFont="1" applyFill="1" applyAlignment="1">
      <alignment horizontal="right" vertical="center" wrapText="1"/>
    </xf>
    <xf numFmtId="49" fontId="0" fillId="0" borderId="0" xfId="0" applyNumberFormat="1"/>
    <xf numFmtId="0" fontId="11" fillId="0" borderId="0" xfId="0" applyFont="1" applyAlignment="1">
      <alignment vertical="center"/>
    </xf>
    <xf numFmtId="0" fontId="11" fillId="0" borderId="0" xfId="0" applyFont="1" applyAlignment="1">
      <alignment vertical="center" wrapText="1"/>
    </xf>
    <xf numFmtId="0" fontId="14" fillId="0" borderId="0" xfId="0" applyFont="1" applyAlignment="1">
      <alignment vertical="center"/>
    </xf>
    <xf numFmtId="0" fontId="15" fillId="0" borderId="0" xfId="0" applyFont="1"/>
    <xf numFmtId="49" fontId="16" fillId="0" borderId="5" xfId="0" applyNumberFormat="1" applyFont="1" applyBorder="1" applyAlignment="1">
      <alignment horizontal="left" vertical="center" wrapText="1"/>
    </xf>
    <xf numFmtId="49" fontId="19" fillId="0" borderId="5" xfId="1" applyNumberFormat="1" applyBorder="1" applyAlignment="1">
      <alignment horizontal="left" vertical="center" wrapText="1"/>
    </xf>
    <xf numFmtId="0" fontId="8" fillId="2" borderId="5" xfId="0" applyFont="1" applyFill="1" applyBorder="1" applyAlignment="1">
      <alignment vertical="center" wrapText="1"/>
    </xf>
    <xf numFmtId="0" fontId="7" fillId="0" borderId="1" xfId="0" applyFont="1" applyBorder="1" applyAlignment="1">
      <alignment horizontal="center" vertical="center" wrapText="1"/>
    </xf>
    <xf numFmtId="49" fontId="1" fillId="0" borderId="0" xfId="0" applyNumberFormat="1" applyFont="1"/>
    <xf numFmtId="49" fontId="13" fillId="0" borderId="0" xfId="0" applyNumberFormat="1" applyFont="1"/>
    <xf numFmtId="49" fontId="17" fillId="0" borderId="0" xfId="0" applyNumberFormat="1" applyFont="1"/>
    <xf numFmtId="0" fontId="13" fillId="0" borderId="0" xfId="0" applyFont="1"/>
    <xf numFmtId="0" fontId="4" fillId="2" borderId="5" xfId="0" applyFont="1" applyFill="1" applyBorder="1" applyAlignment="1">
      <alignment vertical="center" wrapText="1"/>
    </xf>
    <xf numFmtId="0" fontId="5" fillId="2" borderId="1" xfId="0" applyFont="1" applyFill="1" applyBorder="1" applyAlignment="1">
      <alignment horizontal="center" vertical="center" wrapText="1"/>
    </xf>
    <xf numFmtId="0" fontId="18" fillId="6" borderId="4" xfId="0" applyFont="1" applyFill="1" applyBorder="1" applyAlignment="1">
      <alignment horizontal="left" vertical="center" wrapText="1" indent="1"/>
    </xf>
    <xf numFmtId="0" fontId="19" fillId="6" borderId="4" xfId="1" applyNumberFormat="1" applyFill="1" applyBorder="1" applyAlignment="1">
      <alignment horizontal="left" vertical="center" wrapText="1" indent="1"/>
    </xf>
    <xf numFmtId="0" fontId="16" fillId="7" borderId="0" xfId="0" applyFont="1" applyFill="1" applyAlignment="1">
      <alignment vertical="center" wrapText="1"/>
    </xf>
    <xf numFmtId="49" fontId="16" fillId="7" borderId="5" xfId="0" applyNumberFormat="1" applyFont="1" applyFill="1" applyBorder="1" applyAlignment="1">
      <alignment horizontal="left" vertical="center" wrapText="1"/>
    </xf>
    <xf numFmtId="49" fontId="19" fillId="0" borderId="5" xfId="2" applyNumberFormat="1" applyBorder="1" applyAlignment="1">
      <alignment horizontal="left" vertical="center" wrapText="1"/>
    </xf>
    <xf numFmtId="0" fontId="8" fillId="0" borderId="5" xfId="0" applyFont="1" applyBorder="1" applyAlignment="1">
      <alignment vertical="center" wrapText="1"/>
    </xf>
    <xf numFmtId="0" fontId="12" fillId="0" borderId="0" xfId="0" applyFont="1" applyAlignment="1">
      <alignment horizontal="center" vertical="center"/>
    </xf>
    <xf numFmtId="0" fontId="3" fillId="4" borderId="0" xfId="0" applyFont="1" applyFill="1" applyAlignment="1">
      <alignment horizontal="center" vertical="center" wrapText="1"/>
    </xf>
    <xf numFmtId="0" fontId="10" fillId="0" borderId="0" xfId="0" applyFont="1" applyAlignment="1">
      <alignment horizontal="left" vertical="center" wrapText="1"/>
    </xf>
    <xf numFmtId="0" fontId="6" fillId="0" borderId="0" xfId="0" applyFont="1" applyAlignment="1">
      <alignment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19" fillId="0" borderId="0" xfId="1" applyBorder="1" applyAlignment="1">
      <alignment horizontal="center" vertical="center"/>
    </xf>
    <xf numFmtId="49" fontId="16" fillId="0" borderId="0" xfId="0" applyNumberFormat="1" applyFont="1" applyAlignment="1">
      <alignment horizontal="left" vertical="center"/>
    </xf>
    <xf numFmtId="0" fontId="6" fillId="0" borderId="0" xfId="0" applyFont="1" applyAlignment="1">
      <alignment horizontal="left" vertical="center" wrapText="1"/>
    </xf>
    <xf numFmtId="0" fontId="5" fillId="2" borderId="0" xfId="0" applyFont="1" applyFill="1" applyAlignment="1">
      <alignment horizontal="center" vertical="center" wrapText="1"/>
    </xf>
    <xf numFmtId="0" fontId="4" fillId="2" borderId="0" xfId="0" applyFont="1" applyFill="1" applyAlignment="1">
      <alignment vertical="center" wrapText="1"/>
    </xf>
    <xf numFmtId="0" fontId="8" fillId="2" borderId="0" xfId="0" applyFont="1" applyFill="1" applyAlignment="1">
      <alignment vertical="center" wrapText="1"/>
    </xf>
    <xf numFmtId="0" fontId="20" fillId="0" borderId="0" xfId="0" applyFont="1" applyAlignment="1">
      <alignment horizontal="center" vertical="center" wrapText="1"/>
    </xf>
    <xf numFmtId="0" fontId="6" fillId="0" borderId="2" xfId="0" applyFont="1" applyBorder="1" applyAlignment="1">
      <alignment horizontal="left" vertical="center" wrapText="1"/>
    </xf>
    <xf numFmtId="0" fontId="12" fillId="0" borderId="0" xfId="0" applyFont="1" applyAlignment="1">
      <alignment horizontal="center" vertical="center"/>
    </xf>
    <xf numFmtId="0" fontId="20" fillId="0" borderId="2" xfId="0" applyFont="1" applyBorder="1" applyAlignment="1">
      <alignment horizontal="center"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5" fillId="0" borderId="1" xfId="0" applyFont="1" applyBorder="1" applyAlignment="1">
      <alignment horizontal="center" vertical="center" wrapText="1"/>
    </xf>
    <xf numFmtId="0" fontId="3" fillId="4" borderId="0" xfId="0" applyFont="1" applyFill="1" applyAlignment="1">
      <alignment horizontal="center" vertical="center" wrapText="1"/>
    </xf>
    <xf numFmtId="0" fontId="6" fillId="0" borderId="0" xfId="0" applyFont="1" applyAlignment="1">
      <alignment vertical="center" wrapText="1"/>
    </xf>
    <xf numFmtId="0" fontId="6" fillId="0" borderId="2" xfId="0" applyFont="1" applyBorder="1" applyAlignment="1">
      <alignment vertical="center" wrapText="1"/>
    </xf>
    <xf numFmtId="0" fontId="16" fillId="0" borderId="1" xfId="0" applyFont="1" applyBorder="1" applyAlignment="1">
      <alignment horizontal="left" vertical="center" wrapText="1"/>
    </xf>
    <xf numFmtId="0" fontId="16" fillId="0" borderId="3" xfId="0" applyFont="1" applyBorder="1" applyAlignment="1">
      <alignment horizontal="left" vertical="center"/>
    </xf>
    <xf numFmtId="0" fontId="19" fillId="0" borderId="3" xfId="1" applyBorder="1" applyAlignment="1">
      <alignment horizontal="center" vertical="center"/>
    </xf>
    <xf numFmtId="49" fontId="16" fillId="0" borderId="3" xfId="0" applyNumberFormat="1" applyFont="1" applyBorder="1" applyAlignment="1">
      <alignment horizontal="left" vertical="center"/>
    </xf>
    <xf numFmtId="0" fontId="10" fillId="0" borderId="0" xfId="0" applyFont="1" applyAlignment="1">
      <alignment horizontal="left" vertical="center" wrapText="1"/>
    </xf>
  </cellXfs>
  <cellStyles count="3">
    <cellStyle name="Hyperlink" xfId="2" xr:uid="{00000000-0005-0000-0000-000000000000}"/>
    <cellStyle name="Lien hypertexte" xfId="1" builtinId="8"/>
    <cellStyle name="Normal" xfId="0" builtinId="0"/>
  </cellStyles>
  <dxfs count="2">
    <dxf>
      <fill>
        <patternFill>
          <bgColor rgb="FFFFC000"/>
        </patternFill>
      </fill>
    </dxf>
    <dxf>
      <font>
        <color auto="1"/>
      </font>
      <fill>
        <patternFill>
          <bgColor rgb="FFFF0000"/>
        </patternFill>
      </fill>
    </dxf>
  </dxfs>
  <tableStyles count="0" defaultTableStyle="TableStyleMedium2" defaultPivotStyle="PivotStyleLight16"/>
  <colors>
    <mruColors>
      <color rgb="FFBFBFBF"/>
      <color rgb="FF087495"/>
      <color rgb="FFA5C2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114300</xdr:rowOff>
    </xdr:from>
    <xdr:to>
      <xdr:col>0</xdr:col>
      <xdr:colOff>1338432</xdr:colOff>
      <xdr:row>0</xdr:row>
      <xdr:rowOff>521970</xdr:rowOff>
    </xdr:to>
    <xdr:pic>
      <xdr:nvPicPr>
        <xdr:cNvPr id="3" name="Image 2">
          <a:extLst>
            <a:ext uri="{FF2B5EF4-FFF2-40B4-BE49-F238E27FC236}">
              <a16:creationId xmlns:a16="http://schemas.microsoft.com/office/drawing/2014/main" id="{DEBC5972-082D-4ACA-A721-2D42090780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114300"/>
          <a:ext cx="1285092" cy="4000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2"/>
  <sheetViews>
    <sheetView showGridLines="0" tabSelected="1" showRuler="0" view="pageBreakPreview" topLeftCell="A5" zoomScale="130" zoomScaleNormal="130" zoomScaleSheetLayoutView="130" workbookViewId="0">
      <selection activeCell="B7" sqref="B7:F7"/>
    </sheetView>
  </sheetViews>
  <sheetFormatPr baseColWidth="10" defaultColWidth="11.44140625" defaultRowHeight="14.4" x14ac:dyDescent="0.3"/>
  <cols>
    <col min="1" max="1" width="22.5546875" customWidth="1"/>
    <col min="2" max="2" width="20.88671875" style="15" customWidth="1"/>
    <col min="3" max="3" width="34" style="15" customWidth="1"/>
    <col min="4" max="4" width="16.88671875" customWidth="1"/>
    <col min="5" max="5" width="23.109375" customWidth="1"/>
    <col min="6" max="6" width="11.44140625" customWidth="1"/>
    <col min="7" max="7" width="20.109375" customWidth="1"/>
    <col min="8" max="8" width="8" customWidth="1"/>
  </cols>
  <sheetData>
    <row r="1" spans="1:7" ht="50.25" customHeight="1" x14ac:dyDescent="0.3">
      <c r="A1" s="5" t="s">
        <v>0</v>
      </c>
      <c r="B1" s="51" t="s">
        <v>1</v>
      </c>
      <c r="C1" s="51"/>
      <c r="D1" s="51"/>
      <c r="E1" s="51"/>
      <c r="F1" s="51"/>
      <c r="G1" s="33"/>
    </row>
    <row r="2" spans="1:7" s="8" customFormat="1" ht="11.25" customHeight="1" x14ac:dyDescent="0.3">
      <c r="A2" s="7"/>
      <c r="B2" s="10"/>
      <c r="C2" s="10"/>
      <c r="D2" s="10"/>
      <c r="E2" s="10"/>
      <c r="F2" s="10"/>
      <c r="G2" s="10"/>
    </row>
    <row r="3" spans="1:7" ht="21" x14ac:dyDescent="0.4">
      <c r="A3" s="4">
        <v>1</v>
      </c>
      <c r="B3" s="14" t="s">
        <v>2</v>
      </c>
      <c r="C3" s="14"/>
    </row>
    <row r="4" spans="1:7" ht="28.5" customHeight="1" x14ac:dyDescent="0.3">
      <c r="A4" s="58" t="s">
        <v>3</v>
      </c>
      <c r="B4" s="58"/>
      <c r="C4" s="58"/>
      <c r="D4" s="58"/>
      <c r="E4" s="58"/>
      <c r="F4" s="58"/>
      <c r="G4" s="34"/>
    </row>
    <row r="5" spans="1:7" ht="11.25" customHeight="1" x14ac:dyDescent="0.3">
      <c r="A5" s="1"/>
    </row>
    <row r="6" spans="1:7" ht="21" x14ac:dyDescent="0.4">
      <c r="A6" s="4">
        <v>2</v>
      </c>
      <c r="B6" s="14" t="s">
        <v>4</v>
      </c>
      <c r="C6" s="14"/>
    </row>
    <row r="7" spans="1:7" ht="18.75" customHeight="1" x14ac:dyDescent="0.3">
      <c r="A7" s="2" t="s">
        <v>5</v>
      </c>
      <c r="B7" s="54"/>
      <c r="C7" s="54"/>
      <c r="D7" s="54"/>
      <c r="E7" s="54"/>
      <c r="F7" s="54"/>
      <c r="G7" s="36"/>
    </row>
    <row r="8" spans="1:7" ht="18.75" customHeight="1" thickBot="1" x14ac:dyDescent="0.35">
      <c r="A8" s="9" t="s">
        <v>6</v>
      </c>
      <c r="B8" s="55"/>
      <c r="C8" s="55"/>
      <c r="D8" s="55"/>
      <c r="E8" s="55"/>
      <c r="F8" s="55"/>
      <c r="G8" s="37"/>
    </row>
    <row r="9" spans="1:7" ht="18.75" customHeight="1" thickBot="1" x14ac:dyDescent="0.35">
      <c r="A9" s="2" t="s">
        <v>7</v>
      </c>
      <c r="B9" s="56"/>
      <c r="C9" s="56"/>
      <c r="D9" s="56"/>
      <c r="E9" s="56"/>
      <c r="F9" s="56"/>
      <c r="G9" s="38"/>
    </row>
    <row r="10" spans="1:7" ht="18.75" customHeight="1" x14ac:dyDescent="0.3">
      <c r="A10" s="2" t="s">
        <v>8</v>
      </c>
      <c r="B10" s="28" t="s">
        <v>9</v>
      </c>
      <c r="C10" s="57"/>
      <c r="D10" s="57"/>
      <c r="E10" s="57"/>
      <c r="F10" s="57"/>
      <c r="G10" s="39"/>
    </row>
    <row r="11" spans="1:7" ht="18.75" customHeight="1" x14ac:dyDescent="0.3">
      <c r="A11" s="52" t="s">
        <v>10</v>
      </c>
      <c r="B11" s="52"/>
      <c r="C11" s="53"/>
      <c r="D11" s="53"/>
      <c r="E11" s="53"/>
      <c r="F11" s="53"/>
      <c r="G11" s="35"/>
    </row>
    <row r="12" spans="1:7" ht="11.25" customHeight="1" x14ac:dyDescent="0.3">
      <c r="A12" s="1"/>
    </row>
    <row r="13" spans="1:7" ht="21" x14ac:dyDescent="0.4">
      <c r="A13" s="4">
        <v>3</v>
      </c>
      <c r="B13" s="14" t="s">
        <v>11</v>
      </c>
      <c r="C13" s="14"/>
    </row>
    <row r="14" spans="1:7" ht="33.75" customHeight="1" thickBot="1" x14ac:dyDescent="0.35">
      <c r="A14" s="19" t="s">
        <v>5</v>
      </c>
      <c r="B14" s="19" t="s">
        <v>12</v>
      </c>
      <c r="C14" s="19" t="s">
        <v>13</v>
      </c>
      <c r="D14" s="19" t="s">
        <v>14</v>
      </c>
      <c r="E14" s="19" t="s">
        <v>15</v>
      </c>
      <c r="F14" s="19" t="s">
        <v>257</v>
      </c>
      <c r="G14" s="19" t="s">
        <v>8</v>
      </c>
    </row>
    <row r="15" spans="1:7" s="11" customFormat="1" ht="18.75" customHeight="1" thickBot="1" x14ac:dyDescent="0.35">
      <c r="A15"/>
      <c r="B15" s="16"/>
      <c r="C15" s="30"/>
      <c r="D15" s="16"/>
      <c r="E15" s="29"/>
      <c r="F15" s="16"/>
      <c r="G15" s="16"/>
    </row>
    <row r="16" spans="1:7" s="11" customFormat="1" ht="18.75" customHeight="1" thickBot="1" x14ac:dyDescent="0.35">
      <c r="A16" s="16"/>
      <c r="B16" s="16"/>
      <c r="C16" s="17"/>
      <c r="D16" s="16"/>
      <c r="E16" s="29"/>
      <c r="F16" s="16"/>
      <c r="G16" s="16"/>
    </row>
    <row r="17" spans="1:7" s="11" customFormat="1" ht="18.75" customHeight="1" thickBot="1" x14ac:dyDescent="0.35">
      <c r="A17" s="16"/>
      <c r="B17" s="16"/>
      <c r="C17" s="30"/>
      <c r="D17" s="16"/>
      <c r="E17" s="29"/>
      <c r="F17" s="16"/>
      <c r="G17" s="16"/>
    </row>
    <row r="18" spans="1:7" s="11" customFormat="1" ht="18.75" customHeight="1" thickBot="1" x14ac:dyDescent="0.35">
      <c r="A18" s="16"/>
      <c r="B18" s="16"/>
      <c r="C18" s="30"/>
      <c r="D18" s="16"/>
      <c r="E18" s="29"/>
      <c r="F18" s="16"/>
      <c r="G18" s="16"/>
    </row>
    <row r="19" spans="1:7" s="11" customFormat="1" ht="18.75" customHeight="1" thickBot="1" x14ac:dyDescent="0.35">
      <c r="A19" s="16"/>
      <c r="B19" s="16"/>
      <c r="C19" s="17"/>
      <c r="D19" s="16"/>
      <c r="E19" s="29"/>
      <c r="F19" s="16"/>
      <c r="G19" s="16"/>
    </row>
    <row r="20" spans="1:7" s="11" customFormat="1" ht="18.75" customHeight="1" thickBot="1" x14ac:dyDescent="0.35">
      <c r="A20" s="16"/>
      <c r="B20" s="16"/>
      <c r="C20" s="17"/>
      <c r="D20" s="16"/>
      <c r="E20" s="29"/>
      <c r="F20" s="16"/>
      <c r="G20" s="16"/>
    </row>
    <row r="21" spans="1:7" s="11" customFormat="1" ht="18.75" customHeight="1" thickBot="1" x14ac:dyDescent="0.35">
      <c r="A21" s="16"/>
      <c r="B21" s="16"/>
      <c r="C21" s="17"/>
      <c r="D21" s="16"/>
      <c r="E21" s="29"/>
      <c r="F21" s="16"/>
      <c r="G21" s="16"/>
    </row>
    <row r="22" spans="1:7" s="11" customFormat="1" ht="18.75" customHeight="1" thickBot="1" x14ac:dyDescent="0.35">
      <c r="A22" s="16"/>
      <c r="B22" s="16"/>
      <c r="C22" s="17"/>
      <c r="D22" s="16"/>
      <c r="E22" s="29"/>
      <c r="F22" s="16"/>
      <c r="G22" s="16"/>
    </row>
    <row r="23" spans="1:7" s="11" customFormat="1" ht="18.75" customHeight="1" thickBot="1" x14ac:dyDescent="0.35">
      <c r="A23" s="16"/>
      <c r="B23" s="16"/>
      <c r="C23" s="17"/>
      <c r="D23" s="16"/>
      <c r="E23" s="29"/>
      <c r="F23" s="16"/>
      <c r="G23" s="16"/>
    </row>
    <row r="24" spans="1:7" s="11" customFormat="1" ht="18.75" customHeight="1" thickBot="1" x14ac:dyDescent="0.35">
      <c r="A24" s="16"/>
      <c r="B24" s="16"/>
      <c r="C24" s="17"/>
      <c r="D24" s="16"/>
      <c r="E24" s="29"/>
      <c r="F24" s="16"/>
      <c r="G24" s="16"/>
    </row>
    <row r="25" spans="1:7" s="11" customFormat="1" ht="18.75" customHeight="1" thickBot="1" x14ac:dyDescent="0.35">
      <c r="A25" s="16"/>
      <c r="B25" s="16"/>
      <c r="C25" s="17"/>
      <c r="D25" s="16"/>
      <c r="E25" s="29"/>
      <c r="F25" s="16"/>
      <c r="G25" s="16"/>
    </row>
    <row r="26" spans="1:7" s="11" customFormat="1" ht="18.75" customHeight="1" thickBot="1" x14ac:dyDescent="0.35">
      <c r="A26" s="16"/>
      <c r="B26" s="16"/>
      <c r="C26" s="17"/>
      <c r="D26" s="16"/>
      <c r="E26" s="29"/>
      <c r="F26" s="16"/>
      <c r="G26" s="16"/>
    </row>
    <row r="27" spans="1:7" s="11" customFormat="1" ht="18.75" customHeight="1" thickBot="1" x14ac:dyDescent="0.35">
      <c r="A27" s="16"/>
      <c r="B27" s="16"/>
      <c r="C27" s="17"/>
      <c r="D27" s="16"/>
      <c r="E27" s="29"/>
      <c r="F27" s="16"/>
      <c r="G27" s="16"/>
    </row>
    <row r="28" spans="1:7" s="11" customFormat="1" ht="18.75" customHeight="1" thickBot="1" x14ac:dyDescent="0.35">
      <c r="A28" s="16"/>
      <c r="B28" s="16"/>
      <c r="C28" s="17"/>
      <c r="D28" s="16"/>
      <c r="E28" s="29"/>
      <c r="F28" s="16"/>
      <c r="G28" s="16"/>
    </row>
    <row r="29" spans="1:7" s="11" customFormat="1" ht="18.75" customHeight="1" thickBot="1" x14ac:dyDescent="0.35">
      <c r="A29" s="16"/>
      <c r="B29" s="16"/>
      <c r="C29" s="17"/>
      <c r="D29" s="16"/>
      <c r="E29" s="29"/>
      <c r="F29" s="16"/>
      <c r="G29" s="16"/>
    </row>
    <row r="30" spans="1:7" s="11" customFormat="1" ht="18.75" customHeight="1" thickBot="1" x14ac:dyDescent="0.35">
      <c r="A30" s="16"/>
      <c r="B30" s="16"/>
      <c r="C30" s="17"/>
      <c r="D30" s="16"/>
      <c r="E30" s="29"/>
      <c r="F30" s="16"/>
      <c r="G30" s="16"/>
    </row>
    <row r="31" spans="1:7" s="11" customFormat="1" ht="18.75" customHeight="1" thickBot="1" x14ac:dyDescent="0.35">
      <c r="A31" s="16"/>
      <c r="B31" s="16"/>
      <c r="C31" s="17"/>
      <c r="D31" s="16"/>
      <c r="E31" s="29"/>
      <c r="F31" s="16"/>
      <c r="G31" s="16"/>
    </row>
    <row r="32" spans="1:7" s="11" customFormat="1" ht="18.75" customHeight="1" thickBot="1" x14ac:dyDescent="0.35">
      <c r="A32" s="16"/>
      <c r="B32" s="16"/>
      <c r="C32" s="17"/>
      <c r="D32" s="16"/>
      <c r="E32" s="29"/>
      <c r="F32" s="16"/>
      <c r="G32" s="16"/>
    </row>
    <row r="33" spans="1:7" s="11" customFormat="1" ht="18.75" customHeight="1" thickBot="1" x14ac:dyDescent="0.35">
      <c r="A33" s="16"/>
      <c r="B33" s="16"/>
      <c r="C33" s="17"/>
      <c r="D33" s="16"/>
      <c r="E33" s="29"/>
      <c r="F33" s="16"/>
      <c r="G33" s="16"/>
    </row>
    <row r="34" spans="1:7" ht="36.75" customHeight="1" x14ac:dyDescent="0.3">
      <c r="A34" s="45" t="s">
        <v>16</v>
      </c>
      <c r="B34" s="45"/>
      <c r="C34" s="45"/>
      <c r="D34" s="45"/>
      <c r="E34" s="45"/>
      <c r="F34" s="45"/>
      <c r="G34" s="40"/>
    </row>
    <row r="35" spans="1:7" ht="18" x14ac:dyDescent="0.3">
      <c r="A35" s="1"/>
    </row>
    <row r="36" spans="1:7" ht="21" x14ac:dyDescent="0.4">
      <c r="A36" s="4">
        <v>4</v>
      </c>
      <c r="B36" s="14" t="s">
        <v>17</v>
      </c>
      <c r="C36" s="14"/>
    </row>
    <row r="37" spans="1:7" ht="18.75" customHeight="1" thickBot="1" x14ac:dyDescent="0.35">
      <c r="A37" s="3"/>
      <c r="B37" s="50" t="s">
        <v>18</v>
      </c>
      <c r="C37" s="50"/>
      <c r="D37" s="25" t="s">
        <v>19</v>
      </c>
      <c r="E37" s="25" t="s">
        <v>20</v>
      </c>
      <c r="F37" s="25" t="s">
        <v>21</v>
      </c>
      <c r="G37" s="41"/>
    </row>
    <row r="38" spans="1:7" ht="18.75" customHeight="1" thickBot="1" x14ac:dyDescent="0.35">
      <c r="A38" s="31" t="s">
        <v>22</v>
      </c>
      <c r="B38" s="48"/>
      <c r="C38" s="48"/>
      <c r="D38" s="24"/>
      <c r="E38" s="24"/>
      <c r="F38" s="24"/>
      <c r="G38" s="42"/>
    </row>
    <row r="39" spans="1:7" ht="18.75" customHeight="1" thickBot="1" x14ac:dyDescent="0.35">
      <c r="A39" s="31" t="s">
        <v>23</v>
      </c>
      <c r="B39" s="49"/>
      <c r="C39" s="49"/>
      <c r="D39" s="24"/>
      <c r="E39" s="24"/>
      <c r="F39" s="18"/>
      <c r="G39" s="43"/>
    </row>
    <row r="40" spans="1:7" ht="45.75" customHeight="1" thickBot="1" x14ac:dyDescent="0.35">
      <c r="A40" s="31" t="s">
        <v>24</v>
      </c>
      <c r="B40" s="49"/>
      <c r="C40" s="49"/>
      <c r="D40" s="24"/>
      <c r="E40" s="24"/>
      <c r="F40" s="18"/>
      <c r="G40" s="43"/>
    </row>
    <row r="41" spans="1:7" ht="66.75" customHeight="1" x14ac:dyDescent="0.3">
      <c r="A41" s="47" t="s">
        <v>25</v>
      </c>
      <c r="B41" s="47"/>
      <c r="C41" s="47"/>
      <c r="D41" s="47"/>
      <c r="E41" s="47"/>
      <c r="F41" s="47"/>
      <c r="G41" s="44"/>
    </row>
    <row r="42" spans="1:7" x14ac:dyDescent="0.3">
      <c r="A42" s="46" t="s">
        <v>26</v>
      </c>
      <c r="B42" s="46"/>
      <c r="C42" s="46"/>
      <c r="D42" s="46"/>
      <c r="E42" s="46"/>
      <c r="F42" s="46"/>
      <c r="G42" s="32"/>
    </row>
  </sheetData>
  <mergeCells count="14">
    <mergeCell ref="B1:F1"/>
    <mergeCell ref="A11:F11"/>
    <mergeCell ref="B7:F7"/>
    <mergeCell ref="B8:F8"/>
    <mergeCell ref="B9:F9"/>
    <mergeCell ref="C10:F10"/>
    <mergeCell ref="A4:F4"/>
    <mergeCell ref="A34:F34"/>
    <mergeCell ref="A42:F42"/>
    <mergeCell ref="A41:F41"/>
    <mergeCell ref="B38:C38"/>
    <mergeCell ref="B39:C39"/>
    <mergeCell ref="B40:C40"/>
    <mergeCell ref="B37:C37"/>
  </mergeCells>
  <dataValidations count="3">
    <dataValidation type="textLength" allowBlank="1" showInputMessage="1" showErrorMessage="1" sqref="D15:D33" xr:uid="{00000000-0002-0000-0000-000000000000}">
      <formula1>10</formula1>
      <formula2>13</formula2>
    </dataValidation>
    <dataValidation type="list" allowBlank="1" showInputMessage="1" showErrorMessage="1" sqref="E15:E33" xr:uid="{00000000-0002-0000-0000-000001000000}">
      <formula1>professionPP</formula1>
    </dataValidation>
    <dataValidation type="list" allowBlank="1" showInputMessage="1" showErrorMessage="1" sqref="F15:F33" xr:uid="{7B5B3F87-D588-4AEC-86A2-78BA827E1140}">
      <formula1>"oui, non"</formula1>
    </dataValidation>
  </dataValidations>
  <printOptions horizontalCentered="1"/>
  <pageMargins left="0" right="0" top="0.15748031496062992" bottom="0" header="0" footer="0"/>
  <pageSetup paperSize="9" scale="6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Nomenclatures!$D$2:$D$4</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65"/>
  <sheetViews>
    <sheetView topLeftCell="A96" workbookViewId="0">
      <selection activeCell="C111" sqref="C111"/>
    </sheetView>
  </sheetViews>
  <sheetFormatPr baseColWidth="10" defaultColWidth="11.44140625" defaultRowHeight="14.4" x14ac:dyDescent="0.3"/>
  <cols>
    <col min="1" max="1" width="80.5546875" bestFit="1" customWidth="1"/>
    <col min="3" max="3" width="50.88671875" bestFit="1" customWidth="1"/>
    <col min="4" max="4" width="17.44140625" bestFit="1" customWidth="1"/>
    <col min="5" max="5" width="24.88671875" customWidth="1"/>
    <col min="6" max="6" width="34.88671875" customWidth="1"/>
  </cols>
  <sheetData>
    <row r="1" spans="1:7" s="6" customFormat="1" x14ac:dyDescent="0.3">
      <c r="A1" s="6" t="s">
        <v>27</v>
      </c>
      <c r="B1" s="6" t="s">
        <v>28</v>
      </c>
      <c r="C1" s="6" t="s">
        <v>29</v>
      </c>
      <c r="D1" s="6" t="s">
        <v>30</v>
      </c>
      <c r="E1" s="6" t="s">
        <v>31</v>
      </c>
      <c r="F1" s="6" t="s">
        <v>32</v>
      </c>
      <c r="G1" s="6" t="s">
        <v>33</v>
      </c>
    </row>
    <row r="2" spans="1:7" x14ac:dyDescent="0.3">
      <c r="A2" t="s">
        <v>34</v>
      </c>
      <c r="C2" t="s">
        <v>35</v>
      </c>
      <c r="D2" t="s">
        <v>9</v>
      </c>
      <c r="E2">
        <v>1</v>
      </c>
      <c r="F2">
        <v>3</v>
      </c>
      <c r="G2" t="s">
        <v>36</v>
      </c>
    </row>
    <row r="3" spans="1:7" x14ac:dyDescent="0.3">
      <c r="A3" t="s">
        <v>37</v>
      </c>
      <c r="C3" t="s">
        <v>38</v>
      </c>
      <c r="D3" t="s">
        <v>39</v>
      </c>
      <c r="E3">
        <v>3</v>
      </c>
      <c r="F3">
        <v>5</v>
      </c>
      <c r="G3" t="s">
        <v>40</v>
      </c>
    </row>
    <row r="4" spans="1:7" x14ac:dyDescent="0.3">
      <c r="A4" t="s">
        <v>41</v>
      </c>
      <c r="C4" t="s">
        <v>42</v>
      </c>
      <c r="D4" t="s">
        <v>43</v>
      </c>
      <c r="E4">
        <v>2</v>
      </c>
      <c r="F4">
        <v>4</v>
      </c>
    </row>
    <row r="5" spans="1:7" x14ac:dyDescent="0.3">
      <c r="A5" t="s">
        <v>44</v>
      </c>
      <c r="C5" t="s">
        <v>45</v>
      </c>
    </row>
    <row r="6" spans="1:7" x14ac:dyDescent="0.3">
      <c r="A6" t="s">
        <v>46</v>
      </c>
      <c r="C6" t="s">
        <v>47</v>
      </c>
    </row>
    <row r="7" spans="1:7" x14ac:dyDescent="0.3">
      <c r="A7" t="s">
        <v>48</v>
      </c>
      <c r="C7" t="s">
        <v>49</v>
      </c>
      <c r="D7" s="12"/>
      <c r="E7" s="12"/>
      <c r="F7" s="12"/>
    </row>
    <row r="8" spans="1:7" x14ac:dyDescent="0.3">
      <c r="A8" t="s">
        <v>50</v>
      </c>
      <c r="C8" t="s">
        <v>51</v>
      </c>
      <c r="D8" s="13"/>
      <c r="E8" s="13"/>
      <c r="F8" s="13"/>
    </row>
    <row r="9" spans="1:7" x14ac:dyDescent="0.3">
      <c r="A9" t="s">
        <v>52</v>
      </c>
      <c r="C9" t="s">
        <v>53</v>
      </c>
    </row>
    <row r="10" spans="1:7" x14ac:dyDescent="0.3">
      <c r="A10" t="s">
        <v>54</v>
      </c>
      <c r="C10" t="s">
        <v>55</v>
      </c>
    </row>
    <row r="11" spans="1:7" x14ac:dyDescent="0.3">
      <c r="A11" t="s">
        <v>56</v>
      </c>
      <c r="C11" t="s">
        <v>57</v>
      </c>
    </row>
    <row r="12" spans="1:7" x14ac:dyDescent="0.3">
      <c r="A12" t="s">
        <v>58</v>
      </c>
      <c r="C12" t="s">
        <v>59</v>
      </c>
    </row>
    <row r="13" spans="1:7" x14ac:dyDescent="0.3">
      <c r="A13" t="s">
        <v>60</v>
      </c>
      <c r="C13" t="s">
        <v>61</v>
      </c>
    </row>
    <row r="14" spans="1:7" x14ac:dyDescent="0.3">
      <c r="A14" t="s">
        <v>62</v>
      </c>
      <c r="C14" t="s">
        <v>63</v>
      </c>
    </row>
    <row r="15" spans="1:7" x14ac:dyDescent="0.3">
      <c r="A15" t="s">
        <v>64</v>
      </c>
      <c r="C15" t="s">
        <v>65</v>
      </c>
    </row>
    <row r="16" spans="1:7" x14ac:dyDescent="0.3">
      <c r="A16" t="s">
        <v>66</v>
      </c>
      <c r="B16" t="s">
        <v>67</v>
      </c>
      <c r="C16" t="s">
        <v>68</v>
      </c>
    </row>
    <row r="17" spans="1:3" x14ac:dyDescent="0.3">
      <c r="A17" t="s">
        <v>69</v>
      </c>
      <c r="B17" t="s">
        <v>67</v>
      </c>
      <c r="C17" t="s">
        <v>70</v>
      </c>
    </row>
    <row r="18" spans="1:3" x14ac:dyDescent="0.3">
      <c r="A18" t="s">
        <v>71</v>
      </c>
      <c r="B18" t="s">
        <v>67</v>
      </c>
      <c r="C18" t="s">
        <v>72</v>
      </c>
    </row>
    <row r="19" spans="1:3" x14ac:dyDescent="0.3">
      <c r="A19" t="s">
        <v>73</v>
      </c>
      <c r="B19" t="s">
        <v>67</v>
      </c>
      <c r="C19" t="s">
        <v>74</v>
      </c>
    </row>
    <row r="20" spans="1:3" x14ac:dyDescent="0.3">
      <c r="A20" t="s">
        <v>75</v>
      </c>
      <c r="B20" t="s">
        <v>67</v>
      </c>
      <c r="C20" t="s">
        <v>76</v>
      </c>
    </row>
    <row r="21" spans="1:3" x14ac:dyDescent="0.3">
      <c r="A21" t="s">
        <v>77</v>
      </c>
      <c r="C21" t="s">
        <v>78</v>
      </c>
    </row>
    <row r="22" spans="1:3" x14ac:dyDescent="0.3">
      <c r="A22" t="s">
        <v>79</v>
      </c>
      <c r="C22" t="s">
        <v>80</v>
      </c>
    </row>
    <row r="23" spans="1:3" x14ac:dyDescent="0.3">
      <c r="A23" t="s">
        <v>81</v>
      </c>
      <c r="C23" t="s">
        <v>82</v>
      </c>
    </row>
    <row r="24" spans="1:3" x14ac:dyDescent="0.3">
      <c r="A24" t="s">
        <v>83</v>
      </c>
      <c r="C24" t="s">
        <v>84</v>
      </c>
    </row>
    <row r="25" spans="1:3" x14ac:dyDescent="0.3">
      <c r="A25" t="s">
        <v>85</v>
      </c>
      <c r="C25" t="s">
        <v>86</v>
      </c>
    </row>
    <row r="26" spans="1:3" x14ac:dyDescent="0.3">
      <c r="A26" t="s">
        <v>87</v>
      </c>
      <c r="C26" t="s">
        <v>88</v>
      </c>
    </row>
    <row r="27" spans="1:3" x14ac:dyDescent="0.3">
      <c r="A27" t="s">
        <v>89</v>
      </c>
      <c r="C27" t="s">
        <v>90</v>
      </c>
    </row>
    <row r="28" spans="1:3" x14ac:dyDescent="0.3">
      <c r="A28" t="s">
        <v>91</v>
      </c>
      <c r="C28" t="s">
        <v>92</v>
      </c>
    </row>
    <row r="29" spans="1:3" x14ac:dyDescent="0.3">
      <c r="A29" t="s">
        <v>93</v>
      </c>
      <c r="C29" t="s">
        <v>94</v>
      </c>
    </row>
    <row r="30" spans="1:3" x14ac:dyDescent="0.3">
      <c r="A30" t="s">
        <v>95</v>
      </c>
      <c r="C30" t="s">
        <v>96</v>
      </c>
    </row>
    <row r="31" spans="1:3" x14ac:dyDescent="0.3">
      <c r="A31" t="s">
        <v>97</v>
      </c>
      <c r="C31" t="s">
        <v>98</v>
      </c>
    </row>
    <row r="32" spans="1:3" x14ac:dyDescent="0.3">
      <c r="A32" t="s">
        <v>99</v>
      </c>
      <c r="C32" t="s">
        <v>100</v>
      </c>
    </row>
    <row r="33" spans="1:3" x14ac:dyDescent="0.3">
      <c r="A33" t="s">
        <v>101</v>
      </c>
      <c r="C33" t="s">
        <v>102</v>
      </c>
    </row>
    <row r="34" spans="1:3" x14ac:dyDescent="0.3">
      <c r="A34" t="s">
        <v>103</v>
      </c>
      <c r="C34" t="s">
        <v>104</v>
      </c>
    </row>
    <row r="35" spans="1:3" x14ac:dyDescent="0.3">
      <c r="A35" t="s">
        <v>105</v>
      </c>
      <c r="C35" t="s">
        <v>106</v>
      </c>
    </row>
    <row r="36" spans="1:3" x14ac:dyDescent="0.3">
      <c r="A36" t="s">
        <v>107</v>
      </c>
      <c r="C36" t="s">
        <v>108</v>
      </c>
    </row>
    <row r="37" spans="1:3" x14ac:dyDescent="0.3">
      <c r="A37" t="s">
        <v>109</v>
      </c>
      <c r="C37" t="s">
        <v>110</v>
      </c>
    </row>
    <row r="38" spans="1:3" x14ac:dyDescent="0.3">
      <c r="A38" t="s">
        <v>111</v>
      </c>
      <c r="C38" t="s">
        <v>112</v>
      </c>
    </row>
    <row r="39" spans="1:3" x14ac:dyDescent="0.3">
      <c r="A39" t="s">
        <v>113</v>
      </c>
    </row>
    <row r="40" spans="1:3" x14ac:dyDescent="0.3">
      <c r="A40" t="s">
        <v>114</v>
      </c>
    </row>
    <row r="41" spans="1:3" x14ac:dyDescent="0.3">
      <c r="A41" t="s">
        <v>115</v>
      </c>
    </row>
    <row r="42" spans="1:3" x14ac:dyDescent="0.3">
      <c r="A42" t="s">
        <v>116</v>
      </c>
      <c r="B42" t="s">
        <v>67</v>
      </c>
    </row>
    <row r="43" spans="1:3" x14ac:dyDescent="0.3">
      <c r="A43" t="s">
        <v>117</v>
      </c>
      <c r="B43" t="s">
        <v>67</v>
      </c>
    </row>
    <row r="44" spans="1:3" x14ac:dyDescent="0.3">
      <c r="A44" t="s">
        <v>118</v>
      </c>
      <c r="B44" t="s">
        <v>67</v>
      </c>
    </row>
    <row r="45" spans="1:3" x14ac:dyDescent="0.3">
      <c r="A45" t="s">
        <v>119</v>
      </c>
      <c r="B45" t="s">
        <v>67</v>
      </c>
    </row>
    <row r="46" spans="1:3" x14ac:dyDescent="0.3">
      <c r="A46" t="s">
        <v>120</v>
      </c>
      <c r="B46" t="s">
        <v>67</v>
      </c>
    </row>
    <row r="47" spans="1:3" x14ac:dyDescent="0.3">
      <c r="A47" t="s">
        <v>121</v>
      </c>
      <c r="B47" t="s">
        <v>67</v>
      </c>
    </row>
    <row r="48" spans="1:3" x14ac:dyDescent="0.3">
      <c r="A48" t="s">
        <v>122</v>
      </c>
      <c r="B48" t="s">
        <v>67</v>
      </c>
    </row>
    <row r="49" spans="1:2" x14ac:dyDescent="0.3">
      <c r="A49" t="s">
        <v>123</v>
      </c>
      <c r="B49" t="s">
        <v>67</v>
      </c>
    </row>
    <row r="50" spans="1:2" x14ac:dyDescent="0.3">
      <c r="A50" t="s">
        <v>124</v>
      </c>
      <c r="B50" t="s">
        <v>67</v>
      </c>
    </row>
    <row r="51" spans="1:2" x14ac:dyDescent="0.3">
      <c r="A51" t="s">
        <v>125</v>
      </c>
      <c r="B51" t="s">
        <v>67</v>
      </c>
    </row>
    <row r="52" spans="1:2" x14ac:dyDescent="0.3">
      <c r="A52" t="s">
        <v>126</v>
      </c>
      <c r="B52" t="s">
        <v>67</v>
      </c>
    </row>
    <row r="53" spans="1:2" x14ac:dyDescent="0.3">
      <c r="A53" t="s">
        <v>127</v>
      </c>
      <c r="B53" t="s">
        <v>67</v>
      </c>
    </row>
    <row r="54" spans="1:2" x14ac:dyDescent="0.3">
      <c r="A54" t="s">
        <v>128</v>
      </c>
      <c r="B54" t="s">
        <v>67</v>
      </c>
    </row>
    <row r="55" spans="1:2" x14ac:dyDescent="0.3">
      <c r="A55" t="s">
        <v>129</v>
      </c>
      <c r="B55" t="s">
        <v>67</v>
      </c>
    </row>
    <row r="56" spans="1:2" x14ac:dyDescent="0.3">
      <c r="A56" t="s">
        <v>130</v>
      </c>
      <c r="B56" t="s">
        <v>67</v>
      </c>
    </row>
    <row r="57" spans="1:2" x14ac:dyDescent="0.3">
      <c r="A57" t="s">
        <v>131</v>
      </c>
      <c r="B57" t="s">
        <v>67</v>
      </c>
    </row>
    <row r="58" spans="1:2" x14ac:dyDescent="0.3">
      <c r="A58" t="s">
        <v>132</v>
      </c>
      <c r="B58" t="s">
        <v>67</v>
      </c>
    </row>
    <row r="59" spans="1:2" x14ac:dyDescent="0.3">
      <c r="A59" t="s">
        <v>133</v>
      </c>
      <c r="B59" t="s">
        <v>67</v>
      </c>
    </row>
    <row r="60" spans="1:2" x14ac:dyDescent="0.3">
      <c r="A60" t="s">
        <v>134</v>
      </c>
      <c r="B60" t="s">
        <v>67</v>
      </c>
    </row>
    <row r="61" spans="1:2" x14ac:dyDescent="0.3">
      <c r="A61" t="s">
        <v>135</v>
      </c>
      <c r="B61" t="s">
        <v>67</v>
      </c>
    </row>
    <row r="62" spans="1:2" x14ac:dyDescent="0.3">
      <c r="A62" t="s">
        <v>136</v>
      </c>
      <c r="B62" t="s">
        <v>67</v>
      </c>
    </row>
    <row r="63" spans="1:2" x14ac:dyDescent="0.3">
      <c r="A63" t="s">
        <v>137</v>
      </c>
      <c r="B63" t="s">
        <v>67</v>
      </c>
    </row>
    <row r="64" spans="1:2" x14ac:dyDescent="0.3">
      <c r="A64" t="s">
        <v>138</v>
      </c>
      <c r="B64" t="s">
        <v>67</v>
      </c>
    </row>
    <row r="65" spans="1:2" x14ac:dyDescent="0.3">
      <c r="A65" t="s">
        <v>138</v>
      </c>
      <c r="B65" t="s">
        <v>67</v>
      </c>
    </row>
    <row r="66" spans="1:2" x14ac:dyDescent="0.3">
      <c r="A66" t="s">
        <v>139</v>
      </c>
      <c r="B66" t="s">
        <v>67</v>
      </c>
    </row>
    <row r="67" spans="1:2" x14ac:dyDescent="0.3">
      <c r="A67" t="s">
        <v>140</v>
      </c>
      <c r="B67" t="s">
        <v>67</v>
      </c>
    </row>
    <row r="68" spans="1:2" x14ac:dyDescent="0.3">
      <c r="A68" t="s">
        <v>141</v>
      </c>
      <c r="B68" t="s">
        <v>67</v>
      </c>
    </row>
    <row r="69" spans="1:2" x14ac:dyDescent="0.3">
      <c r="A69" t="s">
        <v>142</v>
      </c>
      <c r="B69" t="s">
        <v>67</v>
      </c>
    </row>
    <row r="70" spans="1:2" x14ac:dyDescent="0.3">
      <c r="A70" t="s">
        <v>143</v>
      </c>
      <c r="B70" t="s">
        <v>67</v>
      </c>
    </row>
    <row r="71" spans="1:2" x14ac:dyDescent="0.3">
      <c r="A71" t="s">
        <v>144</v>
      </c>
      <c r="B71" t="s">
        <v>67</v>
      </c>
    </row>
    <row r="72" spans="1:2" x14ac:dyDescent="0.3">
      <c r="A72" t="s">
        <v>145</v>
      </c>
      <c r="B72" t="s">
        <v>67</v>
      </c>
    </row>
    <row r="73" spans="1:2" x14ac:dyDescent="0.3">
      <c r="A73" t="s">
        <v>146</v>
      </c>
      <c r="B73" t="s">
        <v>67</v>
      </c>
    </row>
    <row r="74" spans="1:2" x14ac:dyDescent="0.3">
      <c r="A74" t="s">
        <v>147</v>
      </c>
      <c r="B74" t="s">
        <v>67</v>
      </c>
    </row>
    <row r="75" spans="1:2" x14ac:dyDescent="0.3">
      <c r="A75" t="s">
        <v>148</v>
      </c>
      <c r="B75" t="s">
        <v>67</v>
      </c>
    </row>
    <row r="76" spans="1:2" x14ac:dyDescent="0.3">
      <c r="A76" t="s">
        <v>149</v>
      </c>
      <c r="B76" t="s">
        <v>67</v>
      </c>
    </row>
    <row r="77" spans="1:2" x14ac:dyDescent="0.3">
      <c r="A77" t="s">
        <v>150</v>
      </c>
      <c r="B77" t="s">
        <v>67</v>
      </c>
    </row>
    <row r="78" spans="1:2" x14ac:dyDescent="0.3">
      <c r="A78" t="s">
        <v>151</v>
      </c>
      <c r="B78" t="s">
        <v>67</v>
      </c>
    </row>
    <row r="79" spans="1:2" x14ac:dyDescent="0.3">
      <c r="A79" t="s">
        <v>152</v>
      </c>
      <c r="B79" t="s">
        <v>67</v>
      </c>
    </row>
    <row r="80" spans="1:2" x14ac:dyDescent="0.3">
      <c r="A80" t="s">
        <v>153</v>
      </c>
      <c r="B80" t="s">
        <v>67</v>
      </c>
    </row>
    <row r="81" spans="1:2" x14ac:dyDescent="0.3">
      <c r="A81" t="s">
        <v>154</v>
      </c>
      <c r="B81" t="s">
        <v>67</v>
      </c>
    </row>
    <row r="82" spans="1:2" x14ac:dyDescent="0.3">
      <c r="A82" t="s">
        <v>155</v>
      </c>
      <c r="B82" t="s">
        <v>67</v>
      </c>
    </row>
    <row r="83" spans="1:2" x14ac:dyDescent="0.3">
      <c r="A83" t="s">
        <v>156</v>
      </c>
      <c r="B83" t="s">
        <v>67</v>
      </c>
    </row>
    <row r="84" spans="1:2" x14ac:dyDescent="0.3">
      <c r="A84" t="s">
        <v>157</v>
      </c>
      <c r="B84" t="s">
        <v>67</v>
      </c>
    </row>
    <row r="85" spans="1:2" x14ac:dyDescent="0.3">
      <c r="A85" t="s">
        <v>158</v>
      </c>
      <c r="B85" t="s">
        <v>67</v>
      </c>
    </row>
    <row r="86" spans="1:2" x14ac:dyDescent="0.3">
      <c r="A86" t="s">
        <v>159</v>
      </c>
      <c r="B86" t="s">
        <v>67</v>
      </c>
    </row>
    <row r="87" spans="1:2" x14ac:dyDescent="0.3">
      <c r="A87" t="s">
        <v>160</v>
      </c>
      <c r="B87" t="s">
        <v>67</v>
      </c>
    </row>
    <row r="88" spans="1:2" x14ac:dyDescent="0.3">
      <c r="A88" t="s">
        <v>161</v>
      </c>
      <c r="B88" t="s">
        <v>67</v>
      </c>
    </row>
    <row r="89" spans="1:2" x14ac:dyDescent="0.3">
      <c r="A89" t="s">
        <v>162</v>
      </c>
      <c r="B89" t="s">
        <v>67</v>
      </c>
    </row>
    <row r="90" spans="1:2" x14ac:dyDescent="0.3">
      <c r="A90" t="s">
        <v>163</v>
      </c>
      <c r="B90" t="s">
        <v>67</v>
      </c>
    </row>
    <row r="91" spans="1:2" x14ac:dyDescent="0.3">
      <c r="A91" t="s">
        <v>164</v>
      </c>
      <c r="B91" t="s">
        <v>67</v>
      </c>
    </row>
    <row r="92" spans="1:2" x14ac:dyDescent="0.3">
      <c r="A92" t="s">
        <v>165</v>
      </c>
      <c r="B92" t="s">
        <v>67</v>
      </c>
    </row>
    <row r="93" spans="1:2" x14ac:dyDescent="0.3">
      <c r="A93" t="s">
        <v>166</v>
      </c>
      <c r="B93" t="s">
        <v>67</v>
      </c>
    </row>
    <row r="94" spans="1:2" x14ac:dyDescent="0.3">
      <c r="A94" t="s">
        <v>167</v>
      </c>
      <c r="B94" t="s">
        <v>67</v>
      </c>
    </row>
    <row r="95" spans="1:2" x14ac:dyDescent="0.3">
      <c r="A95" t="s">
        <v>168</v>
      </c>
      <c r="B95" t="s">
        <v>67</v>
      </c>
    </row>
    <row r="96" spans="1:2" x14ac:dyDescent="0.3">
      <c r="A96" t="s">
        <v>169</v>
      </c>
      <c r="B96" t="s">
        <v>67</v>
      </c>
    </row>
    <row r="97" spans="1:2" x14ac:dyDescent="0.3">
      <c r="A97" t="s">
        <v>170</v>
      </c>
      <c r="B97" t="s">
        <v>67</v>
      </c>
    </row>
    <row r="98" spans="1:2" x14ac:dyDescent="0.3">
      <c r="A98" t="s">
        <v>171</v>
      </c>
      <c r="B98" t="s">
        <v>67</v>
      </c>
    </row>
    <row r="99" spans="1:2" x14ac:dyDescent="0.3">
      <c r="A99" t="s">
        <v>172</v>
      </c>
      <c r="B99" t="s">
        <v>67</v>
      </c>
    </row>
    <row r="100" spans="1:2" x14ac:dyDescent="0.3">
      <c r="A100" t="s">
        <v>173</v>
      </c>
      <c r="B100" t="s">
        <v>67</v>
      </c>
    </row>
    <row r="101" spans="1:2" x14ac:dyDescent="0.3">
      <c r="A101" t="s">
        <v>174</v>
      </c>
      <c r="B101" t="s">
        <v>67</v>
      </c>
    </row>
    <row r="102" spans="1:2" x14ac:dyDescent="0.3">
      <c r="A102" t="s">
        <v>175</v>
      </c>
      <c r="B102" t="s">
        <v>67</v>
      </c>
    </row>
    <row r="103" spans="1:2" x14ac:dyDescent="0.3">
      <c r="A103" t="s">
        <v>176</v>
      </c>
      <c r="B103" t="s">
        <v>67</v>
      </c>
    </row>
    <row r="104" spans="1:2" x14ac:dyDescent="0.3">
      <c r="A104" t="s">
        <v>177</v>
      </c>
      <c r="B104" t="s">
        <v>67</v>
      </c>
    </row>
    <row r="105" spans="1:2" x14ac:dyDescent="0.3">
      <c r="A105" t="s">
        <v>178</v>
      </c>
      <c r="B105" t="s">
        <v>67</v>
      </c>
    </row>
    <row r="106" spans="1:2" x14ac:dyDescent="0.3">
      <c r="A106" t="s">
        <v>179</v>
      </c>
      <c r="B106" t="s">
        <v>67</v>
      </c>
    </row>
    <row r="107" spans="1:2" x14ac:dyDescent="0.3">
      <c r="A107" t="s">
        <v>180</v>
      </c>
      <c r="B107" t="s">
        <v>67</v>
      </c>
    </row>
    <row r="108" spans="1:2" x14ac:dyDescent="0.3">
      <c r="A108" t="s">
        <v>181</v>
      </c>
      <c r="B108" t="s">
        <v>67</v>
      </c>
    </row>
    <row r="109" spans="1:2" x14ac:dyDescent="0.3">
      <c r="A109" t="s">
        <v>182</v>
      </c>
      <c r="B109" t="s">
        <v>67</v>
      </c>
    </row>
    <row r="110" spans="1:2" x14ac:dyDescent="0.3">
      <c r="A110" t="s">
        <v>183</v>
      </c>
      <c r="B110" t="s">
        <v>67</v>
      </c>
    </row>
    <row r="111" spans="1:2" x14ac:dyDescent="0.3">
      <c r="A111" t="s">
        <v>184</v>
      </c>
      <c r="B111" t="s">
        <v>67</v>
      </c>
    </row>
    <row r="112" spans="1:2" x14ac:dyDescent="0.3">
      <c r="A112" t="s">
        <v>185</v>
      </c>
    </row>
    <row r="113" spans="1:2" x14ac:dyDescent="0.3">
      <c r="A113" t="s">
        <v>186</v>
      </c>
      <c r="B113" t="s">
        <v>67</v>
      </c>
    </row>
    <row r="114" spans="1:2" x14ac:dyDescent="0.3">
      <c r="A114" t="s">
        <v>187</v>
      </c>
    </row>
    <row r="115" spans="1:2" x14ac:dyDescent="0.3">
      <c r="A115" t="s">
        <v>188</v>
      </c>
    </row>
    <row r="116" spans="1:2" x14ac:dyDescent="0.3">
      <c r="A116" t="s">
        <v>189</v>
      </c>
    </row>
    <row r="117" spans="1:2" x14ac:dyDescent="0.3">
      <c r="A117" t="s">
        <v>190</v>
      </c>
    </row>
    <row r="118" spans="1:2" x14ac:dyDescent="0.3">
      <c r="A118" t="s">
        <v>191</v>
      </c>
    </row>
    <row r="119" spans="1:2" x14ac:dyDescent="0.3">
      <c r="A119" t="s">
        <v>192</v>
      </c>
    </row>
    <row r="120" spans="1:2" x14ac:dyDescent="0.3">
      <c r="A120" t="s">
        <v>193</v>
      </c>
    </row>
    <row r="121" spans="1:2" x14ac:dyDescent="0.3">
      <c r="A121" t="s">
        <v>194</v>
      </c>
    </row>
    <row r="122" spans="1:2" x14ac:dyDescent="0.3">
      <c r="A122" t="s">
        <v>195</v>
      </c>
    </row>
    <row r="123" spans="1:2" x14ac:dyDescent="0.3">
      <c r="A123" t="s">
        <v>196</v>
      </c>
    </row>
    <row r="124" spans="1:2" x14ac:dyDescent="0.3">
      <c r="A124" t="s">
        <v>197</v>
      </c>
    </row>
    <row r="125" spans="1:2" x14ac:dyDescent="0.3">
      <c r="A125" t="s">
        <v>198</v>
      </c>
    </row>
    <row r="126" spans="1:2" x14ac:dyDescent="0.3">
      <c r="A126" t="s">
        <v>199</v>
      </c>
    </row>
    <row r="127" spans="1:2" x14ac:dyDescent="0.3">
      <c r="A127" t="s">
        <v>200</v>
      </c>
    </row>
    <row r="128" spans="1:2" x14ac:dyDescent="0.3">
      <c r="A128" t="s">
        <v>201</v>
      </c>
    </row>
    <row r="129" spans="1:2" x14ac:dyDescent="0.3">
      <c r="A129" t="s">
        <v>202</v>
      </c>
    </row>
    <row r="130" spans="1:2" x14ac:dyDescent="0.3">
      <c r="A130" t="s">
        <v>203</v>
      </c>
    </row>
    <row r="131" spans="1:2" x14ac:dyDescent="0.3">
      <c r="A131" t="s">
        <v>204</v>
      </c>
    </row>
    <row r="132" spans="1:2" x14ac:dyDescent="0.3">
      <c r="A132" t="s">
        <v>205</v>
      </c>
    </row>
    <row r="133" spans="1:2" x14ac:dyDescent="0.3">
      <c r="A133" t="s">
        <v>206</v>
      </c>
    </row>
    <row r="134" spans="1:2" x14ac:dyDescent="0.3">
      <c r="A134" t="s">
        <v>207</v>
      </c>
      <c r="B134" t="s">
        <v>67</v>
      </c>
    </row>
    <row r="135" spans="1:2" x14ac:dyDescent="0.3">
      <c r="A135" t="s">
        <v>208</v>
      </c>
      <c r="B135" t="s">
        <v>67</v>
      </c>
    </row>
    <row r="136" spans="1:2" x14ac:dyDescent="0.3">
      <c r="A136" t="s">
        <v>209</v>
      </c>
      <c r="B136" t="s">
        <v>67</v>
      </c>
    </row>
    <row r="137" spans="1:2" x14ac:dyDescent="0.3">
      <c r="A137" t="s">
        <v>210</v>
      </c>
      <c r="B137" t="s">
        <v>67</v>
      </c>
    </row>
    <row r="138" spans="1:2" x14ac:dyDescent="0.3">
      <c r="A138" t="s">
        <v>211</v>
      </c>
      <c r="B138" t="s">
        <v>67</v>
      </c>
    </row>
    <row r="139" spans="1:2" x14ac:dyDescent="0.3">
      <c r="A139" t="s">
        <v>211</v>
      </c>
      <c r="B139" t="s">
        <v>67</v>
      </c>
    </row>
    <row r="140" spans="1:2" x14ac:dyDescent="0.3">
      <c r="A140" t="s">
        <v>212</v>
      </c>
      <c r="B140" t="s">
        <v>67</v>
      </c>
    </row>
    <row r="141" spans="1:2" x14ac:dyDescent="0.3">
      <c r="A141" t="s">
        <v>213</v>
      </c>
      <c r="B141" t="s">
        <v>67</v>
      </c>
    </row>
    <row r="142" spans="1:2" x14ac:dyDescent="0.3">
      <c r="A142" t="s">
        <v>214</v>
      </c>
      <c r="B142" t="s">
        <v>67</v>
      </c>
    </row>
    <row r="143" spans="1:2" x14ac:dyDescent="0.3">
      <c r="A143" t="s">
        <v>215</v>
      </c>
      <c r="B143" t="s">
        <v>67</v>
      </c>
    </row>
    <row r="144" spans="1:2" x14ac:dyDescent="0.3">
      <c r="A144" t="s">
        <v>216</v>
      </c>
      <c r="B144" t="s">
        <v>67</v>
      </c>
    </row>
    <row r="145" spans="1:2" x14ac:dyDescent="0.3">
      <c r="A145" t="s">
        <v>217</v>
      </c>
      <c r="B145" t="s">
        <v>67</v>
      </c>
    </row>
    <row r="146" spans="1:2" x14ac:dyDescent="0.3">
      <c r="A146" t="s">
        <v>218</v>
      </c>
      <c r="B146" t="s">
        <v>67</v>
      </c>
    </row>
    <row r="147" spans="1:2" x14ac:dyDescent="0.3">
      <c r="A147" t="s">
        <v>219</v>
      </c>
      <c r="B147" t="s">
        <v>67</v>
      </c>
    </row>
    <row r="148" spans="1:2" x14ac:dyDescent="0.3">
      <c r="A148" t="s">
        <v>220</v>
      </c>
      <c r="B148" t="s">
        <v>67</v>
      </c>
    </row>
    <row r="149" spans="1:2" x14ac:dyDescent="0.3">
      <c r="A149" t="s">
        <v>221</v>
      </c>
      <c r="B149" t="s">
        <v>67</v>
      </c>
    </row>
    <row r="150" spans="1:2" x14ac:dyDescent="0.3">
      <c r="A150" t="s">
        <v>222</v>
      </c>
      <c r="B150" t="s">
        <v>67</v>
      </c>
    </row>
    <row r="151" spans="1:2" x14ac:dyDescent="0.3">
      <c r="A151" t="s">
        <v>223</v>
      </c>
    </row>
    <row r="152" spans="1:2" x14ac:dyDescent="0.3">
      <c r="A152" t="s">
        <v>224</v>
      </c>
    </row>
    <row r="153" spans="1:2" x14ac:dyDescent="0.3">
      <c r="A153" t="s">
        <v>225</v>
      </c>
    </row>
    <row r="154" spans="1:2" x14ac:dyDescent="0.3">
      <c r="A154" t="s">
        <v>226</v>
      </c>
    </row>
    <row r="155" spans="1:2" x14ac:dyDescent="0.3">
      <c r="A155" t="s">
        <v>227</v>
      </c>
    </row>
    <row r="156" spans="1:2" x14ac:dyDescent="0.3">
      <c r="A156" t="s">
        <v>228</v>
      </c>
    </row>
    <row r="157" spans="1:2" x14ac:dyDescent="0.3">
      <c r="A157" t="s">
        <v>229</v>
      </c>
    </row>
    <row r="158" spans="1:2" x14ac:dyDescent="0.3">
      <c r="A158" t="s">
        <v>230</v>
      </c>
    </row>
    <row r="159" spans="1:2" x14ac:dyDescent="0.3">
      <c r="A159" t="s">
        <v>231</v>
      </c>
    </row>
    <row r="160" spans="1:2" x14ac:dyDescent="0.3">
      <c r="A160" t="s">
        <v>232</v>
      </c>
    </row>
    <row r="161" spans="1:1" x14ac:dyDescent="0.3">
      <c r="A161" t="s">
        <v>233</v>
      </c>
    </row>
    <row r="162" spans="1:1" x14ac:dyDescent="0.3">
      <c r="A162" t="s">
        <v>234</v>
      </c>
    </row>
    <row r="163" spans="1:1" x14ac:dyDescent="0.3">
      <c r="A163" t="s">
        <v>235</v>
      </c>
    </row>
    <row r="164" spans="1:1" x14ac:dyDescent="0.3">
      <c r="A164" t="s">
        <v>236</v>
      </c>
    </row>
    <row r="165" spans="1:1" x14ac:dyDescent="0.3">
      <c r="A165" t="s">
        <v>237</v>
      </c>
    </row>
  </sheetData>
  <sortState xmlns:xlrd2="http://schemas.microsoft.com/office/spreadsheetml/2017/richdata2" ref="A2:A43">
    <sortCondition ref="A2:A43"/>
  </sortState>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2"/>
  <sheetViews>
    <sheetView showZeros="0" workbookViewId="0">
      <selection activeCell="G2" sqref="G2"/>
    </sheetView>
  </sheetViews>
  <sheetFormatPr baseColWidth="10" defaultColWidth="11.44140625" defaultRowHeight="14.4" x14ac:dyDescent="0.3"/>
  <cols>
    <col min="1" max="1" width="6" style="11" customWidth="1"/>
    <col min="2" max="2" width="7.109375" style="11" bestFit="1" customWidth="1"/>
    <col min="3" max="3" width="23.44140625" customWidth="1"/>
    <col min="4" max="4" width="17.88671875" bestFit="1" customWidth="1"/>
    <col min="5" max="5" width="37.88671875" bestFit="1" customWidth="1"/>
    <col min="7" max="7" width="18.88671875" style="11" bestFit="1" customWidth="1"/>
    <col min="8" max="8" width="24.44140625" style="11" bestFit="1" customWidth="1"/>
    <col min="9" max="9" width="27.44140625" customWidth="1"/>
    <col min="10" max="10" width="9.109375" style="11" customWidth="1"/>
    <col min="11" max="11" width="23.109375" style="11" customWidth="1"/>
    <col min="12" max="12" width="34.5546875" style="11" bestFit="1" customWidth="1"/>
    <col min="13" max="13" width="11.44140625" style="11"/>
    <col min="14" max="14" width="15.44140625" style="11" bestFit="1" customWidth="1"/>
    <col min="15" max="15" width="29.5546875" style="11" bestFit="1" customWidth="1"/>
    <col min="16" max="16384" width="11.44140625" style="11"/>
  </cols>
  <sheetData>
    <row r="1" spans="1:17" s="20" customFormat="1" x14ac:dyDescent="0.3">
      <c r="A1" s="20" t="s">
        <v>238</v>
      </c>
      <c r="B1" s="20" t="s">
        <v>239</v>
      </c>
      <c r="C1" s="6" t="s">
        <v>240</v>
      </c>
      <c r="D1" s="6" t="s">
        <v>241</v>
      </c>
      <c r="E1" s="6" t="s">
        <v>242</v>
      </c>
      <c r="F1" s="6" t="s">
        <v>243</v>
      </c>
      <c r="G1" s="20" t="s">
        <v>244</v>
      </c>
      <c r="H1" s="20" t="s">
        <v>245</v>
      </c>
      <c r="I1" s="23" t="s">
        <v>246</v>
      </c>
      <c r="J1" s="21" t="s">
        <v>247</v>
      </c>
      <c r="K1" s="21" t="s">
        <v>248</v>
      </c>
      <c r="L1" s="20" t="s">
        <v>249</v>
      </c>
      <c r="M1" s="20" t="s">
        <v>250</v>
      </c>
      <c r="N1" s="20" t="s">
        <v>251</v>
      </c>
      <c r="O1" s="20" t="s">
        <v>252</v>
      </c>
      <c r="P1" s="22" t="s">
        <v>253</v>
      </c>
      <c r="Q1" s="22" t="s">
        <v>254</v>
      </c>
    </row>
    <row r="2" spans="1:17" x14ac:dyDescent="0.3">
      <c r="A2" s="11" t="s">
        <v>255</v>
      </c>
      <c r="C2" s="26" t="e">
        <f>'demande papier'!#REF!</f>
        <v>#REF!</v>
      </c>
      <c r="D2" t="e">
        <f>RIGHT( 'demande papier'!#REF!, LEN( 'demande papier'!#REF! ) - FIND( " - ", 'demande papier'!#REF! )-2 )</f>
        <v>#REF!</v>
      </c>
      <c r="E2" s="27">
        <f>'demande papier'!B9</f>
        <v>0</v>
      </c>
      <c r="G2" s="11" t="e">
        <f>LEFT( 'demande papier'!#REF!, FIND( " - ", 'demande papier'!#REF! ) - 1 )</f>
        <v>#REF!</v>
      </c>
      <c r="H2" s="11" t="e">
        <f>RIGHT( 'demande papier'!#REF!, LEN( 'demande papier'!#REF! ) - FIND( " - ", 'demande papier'!#REF! )-2 )</f>
        <v>#REF!</v>
      </c>
      <c r="I2" t="str">
        <f>IF(ISTEXT(K2),CONCATENATE(J2,K2),"")</f>
        <v/>
      </c>
      <c r="J2" s="11">
        <f>VLOOKUP('demande papier'!B10,Nomenclatures!D1:E4,2)</f>
        <v>1</v>
      </c>
      <c r="K2" s="11">
        <f>'demande papier'!C10</f>
        <v>0</v>
      </c>
      <c r="L2" t="str">
        <f>TRIM(SUBSTITUTE(SUBSTITUTE('demande papier'!B8,M2,""),N2,""))</f>
        <v/>
      </c>
      <c r="P2" t="e">
        <f t="shared" ref="P2:P3" si="0">IF(D2&lt;&gt;"","OUI","")</f>
        <v>#REF!</v>
      </c>
      <c r="Q2" t="e">
        <f t="shared" ref="Q2:Q3" si="1">IF(D2&lt;&gt;"","OUI","")</f>
        <v>#REF!</v>
      </c>
    </row>
    <row r="3" spans="1:17" ht="15.75" customHeight="1" x14ac:dyDescent="0.3">
      <c r="A3" s="11" t="s">
        <v>256</v>
      </c>
      <c r="B3" t="str">
        <f>_xlfn.IFNA(VLOOKUP('demande papier'!E15,Nomenclatures!A2:B166,2,TRUE),"")</f>
        <v/>
      </c>
      <c r="C3" t="str">
        <f>IF(ISTEXT('demande papier'!A15),'demande papier'!A15,"")</f>
        <v/>
      </c>
      <c r="D3" t="str">
        <f>IF(ISTEXT('demande papier'!B15),'demande papier'!B15,"")</f>
        <v/>
      </c>
      <c r="E3" t="str">
        <f>IF(ISTEXT('demande papier'!C15),'demande papier'!C15,"")</f>
        <v/>
      </c>
      <c r="F3" t="str">
        <f>IF(ISTEXT('demande papier'!D15),'demande papier'!D15,"")</f>
        <v/>
      </c>
      <c r="G3" t="str">
        <f>IFERROR(LEFT( 'demande papier'!E15, FIND( " - ", 'demande papier'!E15 ) - 1 ),"")</f>
        <v/>
      </c>
      <c r="H3" t="str">
        <f>IFERROR(RIGHT( 'demande papier'!E15, LEN( 'demande papier'!E15 ) - FIND( " - ", 'demande papier'!E15 )-2 ),"")</f>
        <v/>
      </c>
      <c r="I3" t="str">
        <f t="shared" ref="I3:I21" si="2">IF(ISTEXT(K3),CONCATENATE(J3,K3),"")</f>
        <v/>
      </c>
      <c r="J3" s="11" t="str">
        <f>CONCATENATE(VLOOKUP('demande papier'!$B$10,Nomenclatures!$D$2:$F$4,3),$K$2,"/")</f>
        <v>30/</v>
      </c>
      <c r="K3">
        <f>'demande papier'!F15</f>
        <v>0</v>
      </c>
      <c r="L3" t="str">
        <f>IF(D3&lt;&gt;"",L$2,"")</f>
        <v/>
      </c>
      <c r="M3" t="str">
        <f>IF(D3&lt;&gt;"",M$2,"")</f>
        <v/>
      </c>
      <c r="N3" t="str">
        <f>IF(D3&lt;&gt;"",N$2,"")</f>
        <v/>
      </c>
      <c r="O3" t="str">
        <f>IF(D3&lt;&gt;"",CONCATENATE(D3,".",C3),"")</f>
        <v/>
      </c>
      <c r="P3" t="str">
        <f t="shared" si="0"/>
        <v/>
      </c>
      <c r="Q3" t="str">
        <f t="shared" si="1"/>
        <v/>
      </c>
    </row>
    <row r="4" spans="1:17" ht="15.75" customHeight="1" x14ac:dyDescent="0.3">
      <c r="A4" s="11" t="s">
        <v>256</v>
      </c>
      <c r="B4" t="str">
        <f>_xlfn.IFNA(VLOOKUP('demande papier'!E16,Nomenclatures!A3:B166,2,TRUE),"")</f>
        <v/>
      </c>
      <c r="C4" t="str">
        <f>IF(ISTEXT('demande papier'!A16),'demande papier'!A16,"")</f>
        <v/>
      </c>
      <c r="D4" t="str">
        <f>IF(ISTEXT('demande papier'!B16),'demande papier'!B16,"")</f>
        <v/>
      </c>
      <c r="E4" t="str">
        <f>IF(ISTEXT('demande papier'!C16),'demande papier'!C16,"")</f>
        <v/>
      </c>
      <c r="F4" t="str">
        <f>IF(ISTEXT('demande papier'!D16),'demande papier'!D16,"")</f>
        <v/>
      </c>
      <c r="G4" t="str">
        <f>IFERROR(LEFT( 'demande papier'!E16, FIND( " - ", 'demande papier'!E16 ) - 1 ),"")</f>
        <v/>
      </c>
      <c r="H4" t="str">
        <f>IFERROR(RIGHT( 'demande papier'!E16, LEN( 'demande papier'!E16 ) - FIND( " - ", 'demande papier'!E16 )-2 ),"")</f>
        <v/>
      </c>
      <c r="I4" t="str">
        <f t="shared" si="2"/>
        <v/>
      </c>
      <c r="J4" s="11" t="str">
        <f>CONCATENATE(VLOOKUP('demande papier'!$B$10,Nomenclatures!$D$2:$F$4,3),$K$2,"/")</f>
        <v>30/</v>
      </c>
      <c r="K4">
        <f>'demande papier'!F16</f>
        <v>0</v>
      </c>
      <c r="L4" t="str">
        <f t="shared" ref="L4:L21" si="3">IF(D4&lt;&gt;"",L$2,"")</f>
        <v/>
      </c>
      <c r="M4" t="str">
        <f t="shared" ref="M4:M21" si="4">IF(D4&lt;&gt;"",M$2,"")</f>
        <v/>
      </c>
      <c r="N4" t="str">
        <f t="shared" ref="N4:N21" si="5">IF(D4&lt;&gt;"",N$2,"")</f>
        <v/>
      </c>
      <c r="O4" t="str">
        <f t="shared" ref="O4:O21" si="6">IF(D4&lt;&gt;"",CONCATENATE(D4,".",C4),"")</f>
        <v/>
      </c>
      <c r="P4" t="str">
        <f>IF(D4&lt;&gt;"","OUI","")</f>
        <v/>
      </c>
      <c r="Q4" t="str">
        <f>IF(D4&lt;&gt;"","OUI","")</f>
        <v/>
      </c>
    </row>
    <row r="5" spans="1:17" ht="15.75" customHeight="1" x14ac:dyDescent="0.3">
      <c r="A5" s="11" t="s">
        <v>256</v>
      </c>
      <c r="B5" t="str">
        <f>_xlfn.IFNA(VLOOKUP('demande papier'!E17,Nomenclatures!A4:B167,2,TRUE),"")</f>
        <v/>
      </c>
      <c r="C5" t="str">
        <f>IF(ISTEXT('demande papier'!A17),'demande papier'!A17,"")</f>
        <v/>
      </c>
      <c r="D5" t="str">
        <f>IF(ISTEXT('demande papier'!B17),'demande papier'!B17,"")</f>
        <v/>
      </c>
      <c r="E5" t="str">
        <f>IF(ISTEXT('demande papier'!C17),'demande papier'!C17,"")</f>
        <v/>
      </c>
      <c r="F5" t="str">
        <f>IF(ISTEXT('demande papier'!D17),'demande papier'!D17,"")</f>
        <v/>
      </c>
      <c r="G5" t="str">
        <f>IFERROR(LEFT( 'demande papier'!E17, FIND( " - ", 'demande papier'!E17 ) - 1 ),"")</f>
        <v/>
      </c>
      <c r="H5" t="str">
        <f>IFERROR(RIGHT( 'demande papier'!E17, LEN( 'demande papier'!E17 ) - FIND( " - ", 'demande papier'!E17 )-2 ),"")</f>
        <v/>
      </c>
      <c r="I5" t="str">
        <f t="shared" si="2"/>
        <v/>
      </c>
      <c r="J5" s="11" t="str">
        <f>CONCATENATE(VLOOKUP('demande papier'!$B$10,Nomenclatures!$D$2:$F$4,3),$K$2,"/")</f>
        <v>30/</v>
      </c>
      <c r="K5">
        <f>'demande papier'!F17</f>
        <v>0</v>
      </c>
      <c r="L5" t="str">
        <f t="shared" si="3"/>
        <v/>
      </c>
      <c r="M5" t="str">
        <f t="shared" si="4"/>
        <v/>
      </c>
      <c r="N5" t="str">
        <f t="shared" si="5"/>
        <v/>
      </c>
      <c r="O5" t="str">
        <f t="shared" si="6"/>
        <v/>
      </c>
      <c r="P5" t="str">
        <f t="shared" ref="P5:P21" si="7">IF(D5&lt;&gt;"","OUI","")</f>
        <v/>
      </c>
      <c r="Q5" t="str">
        <f t="shared" ref="Q5:Q21" si="8">IF(D5&lt;&gt;"","OUI","")</f>
        <v/>
      </c>
    </row>
    <row r="6" spans="1:17" ht="15.75" customHeight="1" x14ac:dyDescent="0.3">
      <c r="A6" s="11" t="s">
        <v>256</v>
      </c>
      <c r="B6" t="str">
        <f>_xlfn.IFNA(VLOOKUP('demande papier'!E18,Nomenclatures!A5:B168,2,TRUE),"")</f>
        <v/>
      </c>
      <c r="C6" t="str">
        <f>IF(ISTEXT('demande papier'!A18),'demande papier'!A18,"")</f>
        <v/>
      </c>
      <c r="D6" t="str">
        <f>IF(ISTEXT('demande papier'!B18),'demande papier'!B18,"")</f>
        <v/>
      </c>
      <c r="E6" t="str">
        <f>IF(ISTEXT('demande papier'!C18),'demande papier'!C18,"")</f>
        <v/>
      </c>
      <c r="F6" t="str">
        <f>IF(ISTEXT('demande papier'!D18),'demande papier'!D18,"")</f>
        <v/>
      </c>
      <c r="G6" t="str">
        <f>IFERROR(LEFT( 'demande papier'!E18, FIND( " - ", 'demande papier'!E18 ) - 1 ),"")</f>
        <v/>
      </c>
      <c r="H6" t="str">
        <f>IFERROR(RIGHT( 'demande papier'!E18, LEN( 'demande papier'!E18 ) - FIND( " - ", 'demande papier'!E18 )-2 ),"")</f>
        <v/>
      </c>
      <c r="I6" t="str">
        <f t="shared" si="2"/>
        <v/>
      </c>
      <c r="J6" s="11" t="str">
        <f>CONCATENATE(VLOOKUP('demande papier'!$B$10,Nomenclatures!$D$2:$F$4,3),$K$2,"/")</f>
        <v>30/</v>
      </c>
      <c r="K6">
        <f>'demande papier'!F18</f>
        <v>0</v>
      </c>
      <c r="L6" t="str">
        <f t="shared" si="3"/>
        <v/>
      </c>
      <c r="M6" t="str">
        <f t="shared" si="4"/>
        <v/>
      </c>
      <c r="N6" t="str">
        <f t="shared" si="5"/>
        <v/>
      </c>
      <c r="O6" t="str">
        <f t="shared" si="6"/>
        <v/>
      </c>
      <c r="P6" t="str">
        <f t="shared" si="7"/>
        <v/>
      </c>
      <c r="Q6" t="str">
        <f t="shared" si="8"/>
        <v/>
      </c>
    </row>
    <row r="7" spans="1:17" ht="15.75" customHeight="1" x14ac:dyDescent="0.3">
      <c r="A7" s="11" t="s">
        <v>256</v>
      </c>
      <c r="B7" t="str">
        <f>_xlfn.IFNA(VLOOKUP('demande papier'!E19,Nomenclatures!A6:B169,2,TRUE),"")</f>
        <v/>
      </c>
      <c r="C7" t="str">
        <f>IF(ISTEXT('demande papier'!A19),'demande papier'!A19,"")</f>
        <v/>
      </c>
      <c r="D7" t="str">
        <f>IF(ISTEXT('demande papier'!B19),'demande papier'!B19,"")</f>
        <v/>
      </c>
      <c r="E7" t="str">
        <f>IF(ISTEXT('demande papier'!C19),'demande papier'!C19,"")</f>
        <v/>
      </c>
      <c r="F7" t="str">
        <f>IF(ISTEXT('demande papier'!D19),'demande papier'!D19,"")</f>
        <v/>
      </c>
      <c r="G7" t="str">
        <f>IFERROR(LEFT( 'demande papier'!E19, FIND( " - ", 'demande papier'!E19 ) - 1 ),"")</f>
        <v/>
      </c>
      <c r="H7" t="str">
        <f>IFERROR(RIGHT( 'demande papier'!E19, LEN( 'demande papier'!E19 ) - FIND( " - ", 'demande papier'!E19 )-2 ),"")</f>
        <v/>
      </c>
      <c r="I7" t="str">
        <f t="shared" si="2"/>
        <v/>
      </c>
      <c r="J7" s="11" t="str">
        <f>CONCATENATE(VLOOKUP('demande papier'!$B$10,Nomenclatures!$D$2:$F$4,3),$K$2,"/")</f>
        <v>30/</v>
      </c>
      <c r="K7">
        <f>'demande papier'!F19</f>
        <v>0</v>
      </c>
      <c r="L7" t="str">
        <f t="shared" si="3"/>
        <v/>
      </c>
      <c r="M7" t="str">
        <f t="shared" si="4"/>
        <v/>
      </c>
      <c r="N7" t="str">
        <f t="shared" si="5"/>
        <v/>
      </c>
      <c r="O7" t="str">
        <f t="shared" si="6"/>
        <v/>
      </c>
      <c r="P7" t="str">
        <f t="shared" si="7"/>
        <v/>
      </c>
      <c r="Q7" t="str">
        <f t="shared" si="8"/>
        <v/>
      </c>
    </row>
    <row r="8" spans="1:17" ht="15.75" customHeight="1" x14ac:dyDescent="0.3">
      <c r="A8" s="11" t="s">
        <v>256</v>
      </c>
      <c r="B8" t="str">
        <f>_xlfn.IFNA(VLOOKUP('demande papier'!E20,Nomenclatures!A7:B170,2,TRUE),"")</f>
        <v/>
      </c>
      <c r="C8" t="str">
        <f>IF(ISTEXT('demande papier'!A20),'demande papier'!A20,"")</f>
        <v/>
      </c>
      <c r="D8" t="str">
        <f>IF(ISTEXT('demande papier'!B20),'demande papier'!B20,"")</f>
        <v/>
      </c>
      <c r="E8" t="str">
        <f>IF(ISTEXT('demande papier'!C20),'demande papier'!C20,"")</f>
        <v/>
      </c>
      <c r="F8" t="str">
        <f>IF(ISTEXT('demande papier'!D20),'demande papier'!D20,"")</f>
        <v/>
      </c>
      <c r="G8" t="str">
        <f>IFERROR(LEFT( 'demande papier'!E20, FIND( " - ", 'demande papier'!E20 ) - 1 ),"")</f>
        <v/>
      </c>
      <c r="H8" t="str">
        <f>IFERROR(RIGHT( 'demande papier'!E20, LEN( 'demande papier'!E20 ) - FIND( " - ", 'demande papier'!E20 )-2 ),"")</f>
        <v/>
      </c>
      <c r="I8" t="str">
        <f t="shared" si="2"/>
        <v/>
      </c>
      <c r="J8" s="11" t="str">
        <f>CONCATENATE(VLOOKUP('demande papier'!$B$10,Nomenclatures!$D$2:$F$4,3),$K$2,"/")</f>
        <v>30/</v>
      </c>
      <c r="K8">
        <f>'demande papier'!F20</f>
        <v>0</v>
      </c>
      <c r="L8" t="str">
        <f t="shared" si="3"/>
        <v/>
      </c>
      <c r="M8" t="str">
        <f t="shared" si="4"/>
        <v/>
      </c>
      <c r="N8" t="str">
        <f t="shared" si="5"/>
        <v/>
      </c>
      <c r="O8" t="str">
        <f t="shared" si="6"/>
        <v/>
      </c>
      <c r="P8" t="str">
        <f t="shared" si="7"/>
        <v/>
      </c>
      <c r="Q8" t="str">
        <f t="shared" si="8"/>
        <v/>
      </c>
    </row>
    <row r="9" spans="1:17" ht="15.75" customHeight="1" x14ac:dyDescent="0.3">
      <c r="A9" s="11" t="s">
        <v>256</v>
      </c>
      <c r="B9" t="str">
        <f>_xlfn.IFNA(VLOOKUP('demande papier'!E21,Nomenclatures!A8:B171,2,TRUE),"")</f>
        <v/>
      </c>
      <c r="C9" t="str">
        <f>IF(ISTEXT('demande papier'!A21),'demande papier'!A21,"")</f>
        <v/>
      </c>
      <c r="D9" t="str">
        <f>IF(ISTEXT('demande papier'!B21),'demande papier'!B21,"")</f>
        <v/>
      </c>
      <c r="E9" t="str">
        <f>IF(ISTEXT('demande papier'!C21),'demande papier'!C21,"")</f>
        <v/>
      </c>
      <c r="F9" t="str">
        <f>IF(ISTEXT('demande papier'!D21),'demande papier'!D21,"")</f>
        <v/>
      </c>
      <c r="G9" t="str">
        <f>IFERROR(LEFT( 'demande papier'!E21, FIND( " - ", 'demande papier'!E21 ) - 1 ),"")</f>
        <v/>
      </c>
      <c r="H9" t="str">
        <f>IFERROR(RIGHT( 'demande papier'!E21, LEN( 'demande papier'!E21 ) - FIND( " - ", 'demande papier'!E21 )-2 ),"")</f>
        <v/>
      </c>
      <c r="I9" t="str">
        <f t="shared" si="2"/>
        <v/>
      </c>
      <c r="J9" s="11" t="str">
        <f>CONCATENATE(VLOOKUP('demande papier'!$B$10,Nomenclatures!$D$2:$F$4,3),$K$2,"/")</f>
        <v>30/</v>
      </c>
      <c r="K9">
        <f>'demande papier'!F21</f>
        <v>0</v>
      </c>
      <c r="L9" t="str">
        <f t="shared" si="3"/>
        <v/>
      </c>
      <c r="M9" t="str">
        <f t="shared" si="4"/>
        <v/>
      </c>
      <c r="N9" t="str">
        <f t="shared" si="5"/>
        <v/>
      </c>
      <c r="O9" t="str">
        <f t="shared" si="6"/>
        <v/>
      </c>
      <c r="P9" t="str">
        <f t="shared" si="7"/>
        <v/>
      </c>
      <c r="Q9" t="str">
        <f t="shared" si="8"/>
        <v/>
      </c>
    </row>
    <row r="10" spans="1:17" ht="15.75" customHeight="1" x14ac:dyDescent="0.3">
      <c r="A10" s="11" t="s">
        <v>256</v>
      </c>
      <c r="B10" t="str">
        <f>_xlfn.IFNA(VLOOKUP('demande papier'!E22,Nomenclatures!A9:B172,2,TRUE),"")</f>
        <v/>
      </c>
      <c r="C10" t="str">
        <f>IF(ISTEXT('demande papier'!A22),'demande papier'!A22,"")</f>
        <v/>
      </c>
      <c r="D10" t="str">
        <f>IF(ISTEXT('demande papier'!B22),'demande papier'!B22,"")</f>
        <v/>
      </c>
      <c r="E10" t="str">
        <f>IF(ISTEXT('demande papier'!C22),'demande papier'!C22,"")</f>
        <v/>
      </c>
      <c r="F10" t="str">
        <f>IF(ISTEXT('demande papier'!D22),'demande papier'!D22,"")</f>
        <v/>
      </c>
      <c r="G10" t="str">
        <f>IFERROR(LEFT( 'demande papier'!E22, FIND( " - ", 'demande papier'!E22 ) - 1 ),"")</f>
        <v/>
      </c>
      <c r="H10" t="str">
        <f>IFERROR(RIGHT( 'demande papier'!E22, LEN( 'demande papier'!E22 ) - FIND( " - ", 'demande papier'!E22 )-2 ),"")</f>
        <v/>
      </c>
      <c r="I10" t="str">
        <f t="shared" si="2"/>
        <v/>
      </c>
      <c r="J10" s="11" t="str">
        <f>CONCATENATE(VLOOKUP('demande papier'!$B$10,Nomenclatures!$D$2:$F$4,3),$K$2,"/")</f>
        <v>30/</v>
      </c>
      <c r="K10">
        <f>'demande papier'!F22</f>
        <v>0</v>
      </c>
      <c r="L10" t="str">
        <f t="shared" si="3"/>
        <v/>
      </c>
      <c r="M10" t="str">
        <f t="shared" si="4"/>
        <v/>
      </c>
      <c r="N10" t="str">
        <f t="shared" si="5"/>
        <v/>
      </c>
      <c r="O10" t="str">
        <f t="shared" si="6"/>
        <v/>
      </c>
      <c r="P10" t="str">
        <f t="shared" si="7"/>
        <v/>
      </c>
      <c r="Q10" t="str">
        <f t="shared" si="8"/>
        <v/>
      </c>
    </row>
    <row r="11" spans="1:17" ht="15.75" customHeight="1" x14ac:dyDescent="0.3">
      <c r="A11" s="11" t="s">
        <v>256</v>
      </c>
      <c r="B11" t="str">
        <f>_xlfn.IFNA(VLOOKUP('demande papier'!E23,Nomenclatures!A10:B173,2,TRUE),"")</f>
        <v/>
      </c>
      <c r="C11" t="str">
        <f>IF(ISTEXT('demande papier'!A23),'demande papier'!A23,"")</f>
        <v/>
      </c>
      <c r="D11" t="str">
        <f>IF(ISTEXT('demande papier'!B23),'demande papier'!B23,"")</f>
        <v/>
      </c>
      <c r="E11" t="str">
        <f>IF(ISTEXT('demande papier'!C23),'demande papier'!C23,"")</f>
        <v/>
      </c>
      <c r="F11" t="str">
        <f>IF(ISTEXT('demande papier'!D23),'demande papier'!D23,"")</f>
        <v/>
      </c>
      <c r="G11" t="str">
        <f>IFERROR(LEFT( 'demande papier'!E23, FIND( " - ", 'demande papier'!E23 ) - 1 ),"")</f>
        <v/>
      </c>
      <c r="H11" t="str">
        <f>IFERROR(RIGHT( 'demande papier'!E23, LEN( 'demande papier'!E23 ) - FIND( " - ", 'demande papier'!E23 )-2 ),"")</f>
        <v/>
      </c>
      <c r="I11" t="str">
        <f t="shared" si="2"/>
        <v/>
      </c>
      <c r="J11" s="11" t="str">
        <f>CONCATENATE(VLOOKUP('demande papier'!$B$10,Nomenclatures!$D$2:$F$4,3),$K$2,"/")</f>
        <v>30/</v>
      </c>
      <c r="K11">
        <f>'demande papier'!F23</f>
        <v>0</v>
      </c>
      <c r="L11" t="str">
        <f t="shared" si="3"/>
        <v/>
      </c>
      <c r="M11" t="str">
        <f t="shared" si="4"/>
        <v/>
      </c>
      <c r="N11" t="str">
        <f t="shared" si="5"/>
        <v/>
      </c>
      <c r="O11" t="str">
        <f t="shared" si="6"/>
        <v/>
      </c>
      <c r="P11" t="str">
        <f t="shared" si="7"/>
        <v/>
      </c>
      <c r="Q11" t="str">
        <f t="shared" si="8"/>
        <v/>
      </c>
    </row>
    <row r="12" spans="1:17" ht="15.75" customHeight="1" x14ac:dyDescent="0.3">
      <c r="A12" s="11" t="s">
        <v>256</v>
      </c>
      <c r="B12" t="str">
        <f>_xlfn.IFNA(VLOOKUP('demande papier'!E24,Nomenclatures!A11:B174,2,TRUE),"")</f>
        <v/>
      </c>
      <c r="C12" t="str">
        <f>IF(ISTEXT('demande papier'!A24),'demande papier'!A24,"")</f>
        <v/>
      </c>
      <c r="D12" t="str">
        <f>IF(ISTEXT('demande papier'!B24),'demande papier'!B24,"")</f>
        <v/>
      </c>
      <c r="E12" t="str">
        <f>IF(ISTEXT('demande papier'!C24),'demande papier'!C24,"")</f>
        <v/>
      </c>
      <c r="F12" t="str">
        <f>IF(ISTEXT('demande papier'!D24),'demande papier'!D24,"")</f>
        <v/>
      </c>
      <c r="G12" t="str">
        <f>IFERROR(LEFT( 'demande papier'!E24, FIND( " - ", 'demande papier'!E24 ) - 1 ),"")</f>
        <v/>
      </c>
      <c r="H12" t="str">
        <f>IFERROR(RIGHT( 'demande papier'!E24, LEN( 'demande papier'!E24 ) - FIND( " - ", 'demande papier'!E24 )-2 ),"")</f>
        <v/>
      </c>
      <c r="I12" t="str">
        <f t="shared" si="2"/>
        <v/>
      </c>
      <c r="J12" s="11" t="str">
        <f>CONCATENATE(VLOOKUP('demande papier'!$B$10,Nomenclatures!$D$2:$F$4,3),$K$2,"/")</f>
        <v>30/</v>
      </c>
      <c r="K12">
        <f>'demande papier'!F24</f>
        <v>0</v>
      </c>
      <c r="L12" t="str">
        <f t="shared" si="3"/>
        <v/>
      </c>
      <c r="M12" t="str">
        <f t="shared" si="4"/>
        <v/>
      </c>
      <c r="N12" t="str">
        <f t="shared" si="5"/>
        <v/>
      </c>
      <c r="O12" t="str">
        <f t="shared" si="6"/>
        <v/>
      </c>
      <c r="P12" t="str">
        <f t="shared" si="7"/>
        <v/>
      </c>
      <c r="Q12" t="str">
        <f t="shared" si="8"/>
        <v/>
      </c>
    </row>
    <row r="13" spans="1:17" ht="15.75" customHeight="1" x14ac:dyDescent="0.3">
      <c r="A13" s="11" t="s">
        <v>256</v>
      </c>
      <c r="B13" t="str">
        <f>_xlfn.IFNA(VLOOKUP('demande papier'!E25,Nomenclatures!A12:B175,2,TRUE),"")</f>
        <v/>
      </c>
      <c r="C13" t="str">
        <f>IF(ISTEXT('demande papier'!A25),'demande papier'!A25,"")</f>
        <v/>
      </c>
      <c r="D13" t="str">
        <f>IF(ISTEXT('demande papier'!B25),'demande papier'!B25,"")</f>
        <v/>
      </c>
      <c r="E13" t="str">
        <f>IF(ISTEXT('demande papier'!C25),'demande papier'!C25,"")</f>
        <v/>
      </c>
      <c r="F13" t="str">
        <f>IF(ISTEXT('demande papier'!D25),'demande papier'!D25,"")</f>
        <v/>
      </c>
      <c r="G13" t="str">
        <f>IFERROR(LEFT( 'demande papier'!E25, FIND( " - ", 'demande papier'!E25 ) - 1 ),"")</f>
        <v/>
      </c>
      <c r="H13" t="str">
        <f>IFERROR(RIGHT( 'demande papier'!E25, LEN( 'demande papier'!E25 ) - FIND( " - ", 'demande papier'!E25 )-2 ),"")</f>
        <v/>
      </c>
      <c r="I13" t="str">
        <f t="shared" si="2"/>
        <v/>
      </c>
      <c r="J13" s="11" t="str">
        <f>CONCATENATE(VLOOKUP('demande papier'!$B$10,Nomenclatures!$D$2:$F$4,3),$K$2,"/")</f>
        <v>30/</v>
      </c>
      <c r="K13">
        <f>'demande papier'!F25</f>
        <v>0</v>
      </c>
      <c r="L13" t="str">
        <f t="shared" si="3"/>
        <v/>
      </c>
      <c r="M13" t="str">
        <f t="shared" si="4"/>
        <v/>
      </c>
      <c r="N13" t="str">
        <f t="shared" si="5"/>
        <v/>
      </c>
      <c r="O13" t="str">
        <f t="shared" si="6"/>
        <v/>
      </c>
      <c r="P13" t="str">
        <f t="shared" si="7"/>
        <v/>
      </c>
      <c r="Q13" t="str">
        <f t="shared" si="8"/>
        <v/>
      </c>
    </row>
    <row r="14" spans="1:17" ht="15.75" customHeight="1" x14ac:dyDescent="0.3">
      <c r="A14" s="11" t="s">
        <v>256</v>
      </c>
      <c r="B14" t="str">
        <f>_xlfn.IFNA(VLOOKUP('demande papier'!E26,Nomenclatures!A13:B176,2,TRUE),"")</f>
        <v/>
      </c>
      <c r="C14" t="str">
        <f>IF(ISTEXT('demande papier'!A26),'demande papier'!A26,"")</f>
        <v/>
      </c>
      <c r="D14" t="str">
        <f>IF(ISTEXT('demande papier'!B26),'demande papier'!B26,"")</f>
        <v/>
      </c>
      <c r="E14" t="str">
        <f>IF(ISTEXT('demande papier'!C26),'demande papier'!C26,"")</f>
        <v/>
      </c>
      <c r="F14" t="str">
        <f>IF(ISTEXT('demande papier'!D26),'demande papier'!D26,"")</f>
        <v/>
      </c>
      <c r="G14" t="str">
        <f>IFERROR(LEFT( 'demande papier'!E26, FIND( " - ", 'demande papier'!E26 ) - 1 ),"")</f>
        <v/>
      </c>
      <c r="H14" t="str">
        <f>IFERROR(RIGHT( 'demande papier'!E26, LEN( 'demande papier'!E26 ) - FIND( " - ", 'demande papier'!E26 )-2 ),"")</f>
        <v/>
      </c>
      <c r="I14" t="str">
        <f t="shared" si="2"/>
        <v/>
      </c>
      <c r="J14" s="11" t="str">
        <f>CONCATENATE(VLOOKUP('demande papier'!$B$10,Nomenclatures!$D$2:$F$4,3),$K$2,"/")</f>
        <v>30/</v>
      </c>
      <c r="K14">
        <f>'demande papier'!F26</f>
        <v>0</v>
      </c>
      <c r="L14" t="str">
        <f t="shared" si="3"/>
        <v/>
      </c>
      <c r="M14" t="str">
        <f t="shared" si="4"/>
        <v/>
      </c>
      <c r="N14" t="str">
        <f t="shared" si="5"/>
        <v/>
      </c>
      <c r="O14" t="str">
        <f t="shared" si="6"/>
        <v/>
      </c>
      <c r="P14" t="str">
        <f t="shared" si="7"/>
        <v/>
      </c>
      <c r="Q14" t="str">
        <f t="shared" si="8"/>
        <v/>
      </c>
    </row>
    <row r="15" spans="1:17" ht="15.75" customHeight="1" x14ac:dyDescent="0.3">
      <c r="A15" s="11" t="s">
        <v>256</v>
      </c>
      <c r="B15" t="str">
        <f>_xlfn.IFNA(VLOOKUP('demande papier'!E27,Nomenclatures!A14:B177,2,TRUE),"")</f>
        <v/>
      </c>
      <c r="C15" t="str">
        <f>IF(ISTEXT('demande papier'!A27),'demande papier'!A27,"")</f>
        <v/>
      </c>
      <c r="D15" t="str">
        <f>IF(ISTEXT('demande papier'!B27),'demande papier'!B27,"")</f>
        <v/>
      </c>
      <c r="E15" t="str">
        <f>IF(ISTEXT('demande papier'!C27),'demande papier'!C27,"")</f>
        <v/>
      </c>
      <c r="F15" t="str">
        <f>IF(ISTEXT('demande papier'!D27),'demande papier'!D27,"")</f>
        <v/>
      </c>
      <c r="G15" t="str">
        <f>IFERROR(LEFT( 'demande papier'!E27, FIND( " - ", 'demande papier'!E27 ) - 1 ),"")</f>
        <v/>
      </c>
      <c r="H15" t="str">
        <f>IFERROR(RIGHT( 'demande papier'!E27, LEN( 'demande papier'!E27 ) - FIND( " - ", 'demande papier'!E27 )-2 ),"")</f>
        <v/>
      </c>
      <c r="I15" t="str">
        <f t="shared" si="2"/>
        <v/>
      </c>
      <c r="J15" s="11" t="str">
        <f>CONCATENATE(VLOOKUP('demande papier'!$B$10,Nomenclatures!$D$2:$F$4,3),$K$2,"/")</f>
        <v>30/</v>
      </c>
      <c r="K15">
        <f>'demande papier'!F27</f>
        <v>0</v>
      </c>
      <c r="L15" t="str">
        <f t="shared" si="3"/>
        <v/>
      </c>
      <c r="M15" t="str">
        <f t="shared" si="4"/>
        <v/>
      </c>
      <c r="N15" t="str">
        <f t="shared" si="5"/>
        <v/>
      </c>
      <c r="O15" t="str">
        <f t="shared" si="6"/>
        <v/>
      </c>
      <c r="P15" t="str">
        <f t="shared" si="7"/>
        <v/>
      </c>
      <c r="Q15" t="str">
        <f t="shared" si="8"/>
        <v/>
      </c>
    </row>
    <row r="16" spans="1:17" ht="15.75" customHeight="1" x14ac:dyDescent="0.3">
      <c r="A16" s="11" t="s">
        <v>256</v>
      </c>
      <c r="B16" t="str">
        <f>_xlfn.IFNA(VLOOKUP('demande papier'!E28,Nomenclatures!A15:B178,2,TRUE),"")</f>
        <v/>
      </c>
      <c r="C16" t="str">
        <f>IF(ISTEXT('demande papier'!A28),'demande papier'!A28,"")</f>
        <v/>
      </c>
      <c r="D16" t="str">
        <f>IF(ISTEXT('demande papier'!B28),'demande papier'!B28,"")</f>
        <v/>
      </c>
      <c r="E16" t="str">
        <f>IF(ISTEXT('demande papier'!C28),'demande papier'!C28,"")</f>
        <v/>
      </c>
      <c r="F16" t="str">
        <f>IF(ISTEXT('demande papier'!D28),'demande papier'!D28,"")</f>
        <v/>
      </c>
      <c r="G16" t="str">
        <f>IFERROR(LEFT( 'demande papier'!E28, FIND( " - ", 'demande papier'!E28 ) - 1 ),"")</f>
        <v/>
      </c>
      <c r="H16" t="str">
        <f>IFERROR(RIGHT( 'demande papier'!E28, LEN( 'demande papier'!E28 ) - FIND( " - ", 'demande papier'!E28 )-2 ),"")</f>
        <v/>
      </c>
      <c r="I16" t="str">
        <f t="shared" si="2"/>
        <v/>
      </c>
      <c r="J16" s="11" t="str">
        <f>CONCATENATE(VLOOKUP('demande papier'!$B$10,Nomenclatures!$D$2:$F$4,3),$K$2,"/")</f>
        <v>30/</v>
      </c>
      <c r="K16">
        <f>'demande papier'!F28</f>
        <v>0</v>
      </c>
      <c r="L16" t="str">
        <f t="shared" si="3"/>
        <v/>
      </c>
      <c r="M16" t="str">
        <f t="shared" si="4"/>
        <v/>
      </c>
      <c r="N16" t="str">
        <f t="shared" si="5"/>
        <v/>
      </c>
      <c r="O16" t="str">
        <f t="shared" si="6"/>
        <v/>
      </c>
      <c r="P16" t="str">
        <f t="shared" si="7"/>
        <v/>
      </c>
      <c r="Q16" t="str">
        <f t="shared" si="8"/>
        <v/>
      </c>
    </row>
    <row r="17" spans="1:17" ht="15.75" customHeight="1" x14ac:dyDescent="0.3">
      <c r="A17" s="11" t="s">
        <v>256</v>
      </c>
      <c r="B17" t="str">
        <f>_xlfn.IFNA(VLOOKUP('demande papier'!E29,Nomenclatures!A16:B179,2,TRUE),"")</f>
        <v/>
      </c>
      <c r="C17" t="str">
        <f>IF(ISTEXT('demande papier'!A29),'demande papier'!A29,"")</f>
        <v/>
      </c>
      <c r="D17" t="str">
        <f>IF(ISTEXT('demande papier'!B29),'demande papier'!B29,"")</f>
        <v/>
      </c>
      <c r="E17" t="str">
        <f>IF(ISTEXT('demande papier'!C29),'demande papier'!C29,"")</f>
        <v/>
      </c>
      <c r="F17" t="str">
        <f>IF(ISTEXT('demande papier'!D29),'demande papier'!D29,"")</f>
        <v/>
      </c>
      <c r="G17" t="str">
        <f>IFERROR(LEFT( 'demande papier'!E29, FIND( " - ", 'demande papier'!E29 ) - 1 ),"")</f>
        <v/>
      </c>
      <c r="H17" t="str">
        <f>IFERROR(RIGHT( 'demande papier'!E29, LEN( 'demande papier'!E29 ) - FIND( " - ", 'demande papier'!E29 )-2 ),"")</f>
        <v/>
      </c>
      <c r="I17" t="str">
        <f t="shared" si="2"/>
        <v/>
      </c>
      <c r="J17" s="11" t="str">
        <f>CONCATENATE(VLOOKUP('demande papier'!$B$10,Nomenclatures!$D$2:$F$4,3),$K$2,"/")</f>
        <v>30/</v>
      </c>
      <c r="K17">
        <f>'demande papier'!F29</f>
        <v>0</v>
      </c>
      <c r="L17" t="str">
        <f t="shared" si="3"/>
        <v/>
      </c>
      <c r="M17" t="str">
        <f t="shared" si="4"/>
        <v/>
      </c>
      <c r="N17" t="str">
        <f t="shared" si="5"/>
        <v/>
      </c>
      <c r="O17" t="str">
        <f t="shared" si="6"/>
        <v/>
      </c>
      <c r="P17" t="str">
        <f t="shared" si="7"/>
        <v/>
      </c>
      <c r="Q17" t="str">
        <f t="shared" si="8"/>
        <v/>
      </c>
    </row>
    <row r="18" spans="1:17" ht="15.75" customHeight="1" x14ac:dyDescent="0.3">
      <c r="A18" s="11" t="s">
        <v>256</v>
      </c>
      <c r="B18" t="str">
        <f>_xlfn.IFNA(VLOOKUP('demande papier'!E30,Nomenclatures!A17:B180,2,TRUE),"")</f>
        <v/>
      </c>
      <c r="C18" t="str">
        <f>IF(ISTEXT('demande papier'!A30),'demande papier'!A30,"")</f>
        <v/>
      </c>
      <c r="D18" t="str">
        <f>IF(ISTEXT('demande papier'!B30),'demande papier'!B30,"")</f>
        <v/>
      </c>
      <c r="E18" t="str">
        <f>IF(ISTEXT('demande papier'!C30),'demande papier'!C30,"")</f>
        <v/>
      </c>
      <c r="F18" t="str">
        <f>IF(ISTEXT('demande papier'!D30),'demande papier'!D30,"")</f>
        <v/>
      </c>
      <c r="G18" t="str">
        <f>IFERROR(LEFT( 'demande papier'!E30, FIND( " - ", 'demande papier'!E30 ) - 1 ),"")</f>
        <v/>
      </c>
      <c r="H18" t="str">
        <f>IFERROR(RIGHT( 'demande papier'!E30, LEN( 'demande papier'!E30 ) - FIND( " - ", 'demande papier'!E30 )-2 ),"")</f>
        <v/>
      </c>
      <c r="I18" t="str">
        <f t="shared" si="2"/>
        <v/>
      </c>
      <c r="J18" s="11" t="str">
        <f>CONCATENATE(VLOOKUP('demande papier'!$B$10,Nomenclatures!$D$2:$F$4,3),$K$2,"/")</f>
        <v>30/</v>
      </c>
      <c r="K18">
        <f>'demande papier'!F30</f>
        <v>0</v>
      </c>
      <c r="L18" t="str">
        <f t="shared" si="3"/>
        <v/>
      </c>
      <c r="M18" t="str">
        <f t="shared" si="4"/>
        <v/>
      </c>
      <c r="N18" t="str">
        <f t="shared" si="5"/>
        <v/>
      </c>
      <c r="O18" t="str">
        <f t="shared" si="6"/>
        <v/>
      </c>
      <c r="P18" t="str">
        <f t="shared" si="7"/>
        <v/>
      </c>
      <c r="Q18" t="str">
        <f t="shared" si="8"/>
        <v/>
      </c>
    </row>
    <row r="19" spans="1:17" ht="15.75" customHeight="1" x14ac:dyDescent="0.3">
      <c r="A19" s="11" t="s">
        <v>256</v>
      </c>
      <c r="B19" t="str">
        <f>_xlfn.IFNA(VLOOKUP('demande papier'!E31,Nomenclatures!A18:B181,2,TRUE),"")</f>
        <v/>
      </c>
      <c r="C19" t="str">
        <f>IF(ISTEXT('demande papier'!A31),'demande papier'!A31,"")</f>
        <v/>
      </c>
      <c r="D19" t="str">
        <f>IF(ISTEXT('demande papier'!B31),'demande papier'!B31,"")</f>
        <v/>
      </c>
      <c r="E19" t="str">
        <f>IF(ISTEXT('demande papier'!C31),'demande papier'!C31,"")</f>
        <v/>
      </c>
      <c r="F19" t="str">
        <f>IF(ISTEXT('demande papier'!D31),'demande papier'!D31,"")</f>
        <v/>
      </c>
      <c r="G19" t="str">
        <f>IFERROR(LEFT( 'demande papier'!E31, FIND( " - ", 'demande papier'!E31 ) - 1 ),"")</f>
        <v/>
      </c>
      <c r="H19" t="str">
        <f>IFERROR(RIGHT( 'demande papier'!E31, LEN( 'demande papier'!E31 ) - FIND( " - ", 'demande papier'!E31 )-2 ),"")</f>
        <v/>
      </c>
      <c r="I19" t="str">
        <f t="shared" si="2"/>
        <v/>
      </c>
      <c r="J19" s="11" t="str">
        <f>CONCATENATE(VLOOKUP('demande papier'!$B$10,Nomenclatures!$D$2:$F$4,3),$K$2,"/")</f>
        <v>30/</v>
      </c>
      <c r="K19">
        <f>'demande papier'!F31</f>
        <v>0</v>
      </c>
      <c r="L19" t="str">
        <f t="shared" si="3"/>
        <v/>
      </c>
      <c r="M19" t="str">
        <f t="shared" si="4"/>
        <v/>
      </c>
      <c r="N19" t="str">
        <f t="shared" si="5"/>
        <v/>
      </c>
      <c r="O19" t="str">
        <f t="shared" si="6"/>
        <v/>
      </c>
      <c r="P19" t="str">
        <f t="shared" si="7"/>
        <v/>
      </c>
      <c r="Q19" t="str">
        <f t="shared" si="8"/>
        <v/>
      </c>
    </row>
    <row r="20" spans="1:17" ht="15.75" customHeight="1" x14ac:dyDescent="0.3">
      <c r="A20" s="11" t="s">
        <v>256</v>
      </c>
      <c r="B20" t="str">
        <f>_xlfn.IFNA(VLOOKUP('demande papier'!E32,Nomenclatures!A19:B182,2,TRUE),"")</f>
        <v/>
      </c>
      <c r="C20" t="str">
        <f>IF(ISTEXT('demande papier'!A32),'demande papier'!A32,"")</f>
        <v/>
      </c>
      <c r="D20" t="str">
        <f>IF(ISTEXT('demande papier'!B32),'demande papier'!B32,"")</f>
        <v/>
      </c>
      <c r="E20" t="str">
        <f>IF(ISTEXT('demande papier'!C32),'demande papier'!C32,"")</f>
        <v/>
      </c>
      <c r="F20" t="str">
        <f>IF(ISTEXT('demande papier'!D32),'demande papier'!D32,"")</f>
        <v/>
      </c>
      <c r="G20" t="str">
        <f>IFERROR(LEFT( 'demande papier'!E32, FIND( " - ", 'demande papier'!E32 ) - 1 ),"")</f>
        <v/>
      </c>
      <c r="H20" t="str">
        <f>IFERROR(RIGHT( 'demande papier'!E32, LEN( 'demande papier'!E32 ) - FIND( " - ", 'demande papier'!E32 )-2 ),"")</f>
        <v/>
      </c>
      <c r="I20" t="str">
        <f t="shared" si="2"/>
        <v/>
      </c>
      <c r="J20" s="11" t="str">
        <f>CONCATENATE(VLOOKUP('demande papier'!$B$10,Nomenclatures!$D$2:$F$4,3),$K$2,"/")</f>
        <v>30/</v>
      </c>
      <c r="K20">
        <f>'demande papier'!F32</f>
        <v>0</v>
      </c>
      <c r="L20" t="str">
        <f t="shared" si="3"/>
        <v/>
      </c>
      <c r="M20" t="str">
        <f t="shared" si="4"/>
        <v/>
      </c>
      <c r="N20" t="str">
        <f t="shared" si="5"/>
        <v/>
      </c>
      <c r="O20" t="str">
        <f t="shared" si="6"/>
        <v/>
      </c>
      <c r="P20" t="str">
        <f t="shared" si="7"/>
        <v/>
      </c>
      <c r="Q20" t="str">
        <f t="shared" si="8"/>
        <v/>
      </c>
    </row>
    <row r="21" spans="1:17" ht="15.75" customHeight="1" x14ac:dyDescent="0.3">
      <c r="A21" s="11" t="s">
        <v>256</v>
      </c>
      <c r="B21" t="str">
        <f>_xlfn.IFNA(VLOOKUP('demande papier'!E33,Nomenclatures!A20:B183,2,TRUE),"")</f>
        <v/>
      </c>
      <c r="C21" t="str">
        <f>IF(ISTEXT('demande papier'!A33),'demande papier'!A33,"")</f>
        <v/>
      </c>
      <c r="D21" t="str">
        <f>IF(ISTEXT('demande papier'!B33),'demande papier'!B33,"")</f>
        <v/>
      </c>
      <c r="E21" t="str">
        <f>IF(ISTEXT('demande papier'!C33),'demande papier'!C33,"")</f>
        <v/>
      </c>
      <c r="F21" t="str">
        <f>IF(ISTEXT('demande papier'!D33),'demande papier'!D33,"")</f>
        <v/>
      </c>
      <c r="G21" t="str">
        <f>IFERROR(LEFT( 'demande papier'!E33, FIND( " - ", 'demande papier'!E33 ) - 1 ),"")</f>
        <v/>
      </c>
      <c r="H21" t="str">
        <f>IFERROR(RIGHT( 'demande papier'!E33, LEN( 'demande papier'!E33 ) - FIND( " - ", 'demande papier'!E33 )-2 ),"")</f>
        <v/>
      </c>
      <c r="I21" t="str">
        <f t="shared" si="2"/>
        <v/>
      </c>
      <c r="J21" s="11" t="str">
        <f>CONCATENATE(VLOOKUP('demande papier'!$B$10,Nomenclatures!$D$2:$F$4,3),$K$2,"/")</f>
        <v>30/</v>
      </c>
      <c r="K21">
        <f>'demande papier'!F33</f>
        <v>0</v>
      </c>
      <c r="L21" t="str">
        <f t="shared" si="3"/>
        <v/>
      </c>
      <c r="M21" t="str">
        <f t="shared" si="4"/>
        <v/>
      </c>
      <c r="N21" t="str">
        <f t="shared" si="5"/>
        <v/>
      </c>
      <c r="O21" t="str">
        <f t="shared" si="6"/>
        <v/>
      </c>
      <c r="P21" t="str">
        <f t="shared" si="7"/>
        <v/>
      </c>
      <c r="Q21" t="str">
        <f t="shared" si="8"/>
        <v/>
      </c>
    </row>
    <row r="22" spans="1:17" x14ac:dyDescent="0.3">
      <c r="M22"/>
      <c r="N22"/>
      <c r="O22"/>
      <c r="P22"/>
      <c r="Q22"/>
    </row>
  </sheetData>
  <conditionalFormatting sqref="B3:B21">
    <cfRule type="expression" dxfId="1" priority="5">
      <formula>ISBLANK(B3)</formula>
    </cfRule>
  </conditionalFormatting>
  <conditionalFormatting sqref="M2:N2">
    <cfRule type="containsBlanks" dxfId="0" priority="3">
      <formula>LEN(TRIM(M2))=0</formula>
    </cfRule>
  </conditionalFormatting>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954a91a-cefd-47d8-b357-c33d12c7fecd">
      <Terms xmlns="http://schemas.microsoft.com/office/infopath/2007/PartnerControls"/>
    </lcf76f155ced4ddcb4097134ff3c332f>
    <TaxCatchAll xmlns="7b2db328-7f22-4c9a-af43-0bdcc9feb6e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14300038BD01B4F90FC7E1EC5F65682" ma:contentTypeVersion="17" ma:contentTypeDescription="Crée un document." ma:contentTypeScope="" ma:versionID="2efbea03cba31aaffe54482afeeb3938">
  <xsd:schema xmlns:xsd="http://www.w3.org/2001/XMLSchema" xmlns:xs="http://www.w3.org/2001/XMLSchema" xmlns:p="http://schemas.microsoft.com/office/2006/metadata/properties" xmlns:ns2="1954a91a-cefd-47d8-b357-c33d12c7fecd" xmlns:ns3="7b2db328-7f22-4c9a-af43-0bdcc9feb6e2" targetNamespace="http://schemas.microsoft.com/office/2006/metadata/properties" ma:root="true" ma:fieldsID="53c8e041388ff1f281b98a6fa8e41374" ns2:_="" ns3:_="">
    <xsd:import namespace="1954a91a-cefd-47d8-b357-c33d12c7fecd"/>
    <xsd:import namespace="7b2db328-7f22-4c9a-af43-0bdcc9feb6e2"/>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54a91a-cefd-47d8-b357-c33d12c7fe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d0a51f50-b294-4c66-9d5f-05999b9259b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2db328-7f22-4c9a-af43-0bdcc9feb6e2"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523088a7-58e2-459c-9695-e99ae12bf262}" ma:internalName="TaxCatchAll" ma:showField="CatchAllData" ma:web="7b2db328-7f22-4c9a-af43-0bdcc9feb6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3DC7CD-DC99-4041-AB07-DFB236B41D28}">
  <ds:schemaRefs>
    <ds:schemaRef ds:uri="http://schemas.microsoft.com/office/2006/metadata/properties"/>
    <ds:schemaRef ds:uri="http://schemas.microsoft.com/office/infopath/2007/PartnerControls"/>
    <ds:schemaRef ds:uri="1954a91a-cefd-47d8-b357-c33d12c7fecd"/>
    <ds:schemaRef ds:uri="7b2db328-7f22-4c9a-af43-0bdcc9feb6e2"/>
  </ds:schemaRefs>
</ds:datastoreItem>
</file>

<file path=customXml/itemProps2.xml><?xml version="1.0" encoding="utf-8"?>
<ds:datastoreItem xmlns:ds="http://schemas.openxmlformats.org/officeDocument/2006/customXml" ds:itemID="{FF6AC37C-D87D-4839-B5F8-650FB09451FD}">
  <ds:schemaRefs>
    <ds:schemaRef ds:uri="http://schemas.microsoft.com/sharepoint/v3/contenttype/forms"/>
  </ds:schemaRefs>
</ds:datastoreItem>
</file>

<file path=customXml/itemProps3.xml><?xml version="1.0" encoding="utf-8"?>
<ds:datastoreItem xmlns:ds="http://schemas.openxmlformats.org/officeDocument/2006/customXml" ds:itemID="{7B779B42-26DA-442E-8FFE-F172AB7CCE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54a91a-cefd-47d8-b357-c33d12c7fecd"/>
    <ds:schemaRef ds:uri="7b2db328-7f22-4c9a-af43-0bdcc9feb6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demande papier</vt:lpstr>
      <vt:lpstr>Nomenclatures</vt:lpstr>
      <vt:lpstr>Comptes</vt:lpstr>
      <vt:lpstr>professionPM</vt:lpstr>
      <vt:lpstr>professionPP</vt:lpstr>
      <vt:lpstr>'demande papier'!Zone_d_impression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Jean-Baptiste FREYMANN</dc:creator>
  <cp:keywords/>
  <dc:description/>
  <cp:lastModifiedBy>Sylviane PIEDALLU</cp:lastModifiedBy>
  <cp:revision/>
  <dcterms:created xsi:type="dcterms:W3CDTF">2018-03-09T08:52:36Z</dcterms:created>
  <dcterms:modified xsi:type="dcterms:W3CDTF">2024-11-25T09:12:30Z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0x010100514300038BD01B4F90FC7E1EC5F65682</vt:lpwstr>
  </property>
  <property fmtid="{D5CDD505-2E9C-101B-9397-08002B2CF9AE}" pid="3" name="MediaServiceImageTags">
    <vt:lpwstr/>
  </property>
</Properties>
</file>